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F1`09-ALL" sheetId="1" r:id="rId1"/>
    <sheet name="F1`09-Top15" sheetId="2" r:id="rId2"/>
    <sheet name="Cup`09-ALL" sheetId="3" r:id="rId3"/>
    <sheet name="Cup`09-Top15" sheetId="4" r:id="rId4"/>
    <sheet name="Rank`3N`2009-05-20" sheetId="5" r:id="rId5"/>
    <sheet name="Pts`3N`2009-06-02" sheetId="6" r:id="rId6"/>
  </sheets>
  <definedNames/>
  <calcPr fullCalcOnLoad="1"/>
</workbook>
</file>

<file path=xl/sharedStrings.xml><?xml version="1.0" encoding="utf-8"?>
<sst xmlns="http://schemas.openxmlformats.org/spreadsheetml/2006/main" count="1585" uniqueCount="351">
  <si>
    <t>Construstors</t>
  </si>
  <si>
    <t>CUP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</si>
  <si>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</si>
  <si>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</si>
  <si>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</si>
  <si>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</si>
  <si>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</si>
  <si>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</si>
  <si>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</si>
  <si>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</si>
  <si>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</si>
  <si>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</si>
  <si>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</si>
  <si>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FER</t>
  </si>
  <si>
    <t>MCL</t>
  </si>
  <si>
    <t>BMW</t>
  </si>
  <si>
    <t>REN</t>
  </si>
  <si>
    <t>WIL</t>
  </si>
  <si>
    <t>TOY</t>
  </si>
  <si>
    <t>HON</t>
  </si>
  <si>
    <t>AGU</t>
  </si>
  <si>
    <t>RBR</t>
  </si>
  <si>
    <t>STR</t>
  </si>
  <si>
    <t>F-I</t>
  </si>
  <si>
    <t>Drivers</t>
  </si>
  <si>
    <t>LH</t>
  </si>
  <si>
    <t>HK</t>
  </si>
  <si>
    <t>KR</t>
  </si>
  <si>
    <t>FM</t>
  </si>
  <si>
    <t>NH</t>
  </si>
  <si>
    <t>RK</t>
  </si>
  <si>
    <t>FA</t>
  </si>
  <si>
    <t>NR</t>
  </si>
  <si>
    <t>TG</t>
  </si>
  <si>
    <t>JB</t>
  </si>
  <si>
    <t>AS</t>
  </si>
  <si>
    <t>NP</t>
  </si>
  <si>
    <t>KN</t>
  </si>
  <si>
    <t>MW</t>
  </si>
  <si>
    <t>JT</t>
  </si>
  <si>
    <t>RB</t>
  </si>
  <si>
    <t>SV</t>
  </si>
  <si>
    <t>GF</t>
  </si>
  <si>
    <t>11th</t>
  </si>
  <si>
    <t>12th</t>
  </si>
  <si>
    <t>TEAM</t>
  </si>
  <si>
    <t>PILOT</t>
  </si>
  <si>
    <t>1`st</t>
  </si>
  <si>
    <t>2`nd</t>
  </si>
  <si>
    <t>*</t>
  </si>
  <si>
    <t>0*</t>
  </si>
  <si>
    <t>9*</t>
  </si>
  <si>
    <t>MOTO</t>
  </si>
  <si>
    <t>GP`15</t>
  </si>
  <si>
    <t>16*</t>
  </si>
  <si>
    <t>13th</t>
  </si>
  <si>
    <t>14th</t>
  </si>
  <si>
    <t>15th</t>
  </si>
  <si>
    <t>Sbue</t>
  </si>
  <si>
    <t>Sbou</t>
  </si>
  <si>
    <t>BRAWN</t>
  </si>
  <si>
    <t>1`st + 2`nd</t>
  </si>
  <si>
    <t>SUMMARY</t>
  </si>
  <si>
    <t>24`JG</t>
  </si>
  <si>
    <t>14`TS</t>
  </si>
  <si>
    <t>48`JJ</t>
  </si>
  <si>
    <t>11`DH</t>
  </si>
  <si>
    <t>18`KyB</t>
  </si>
  <si>
    <t>2`KuB</t>
  </si>
  <si>
    <t>17`MK</t>
  </si>
  <si>
    <t>29`KH</t>
  </si>
  <si>
    <t>33`CB</t>
  </si>
  <si>
    <t>31`JB</t>
  </si>
  <si>
    <t>00`DR</t>
  </si>
  <si>
    <t>42`JPM</t>
  </si>
  <si>
    <t>16`GB</t>
  </si>
  <si>
    <t>99`CE</t>
  </si>
  <si>
    <t>83`BV</t>
  </si>
  <si>
    <t>9`KK</t>
  </si>
  <si>
    <t>5`MM</t>
  </si>
  <si>
    <t>88`DEJ</t>
  </si>
  <si>
    <t>Ford</t>
  </si>
  <si>
    <t>Roush</t>
  </si>
  <si>
    <t>Child</t>
  </si>
  <si>
    <t>Hend</t>
  </si>
  <si>
    <t>Penske</t>
  </si>
  <si>
    <t>Gibbs</t>
  </si>
  <si>
    <t>RedBull</t>
  </si>
  <si>
    <t>Stew</t>
  </si>
  <si>
    <t>Waltrip</t>
  </si>
  <si>
    <t>Petty</t>
  </si>
  <si>
    <t>Chevy</t>
  </si>
  <si>
    <t>Dodge</t>
  </si>
  <si>
    <t>Toyota</t>
  </si>
  <si>
    <t>3`rd</t>
  </si>
  <si>
    <t>4`th</t>
  </si>
  <si>
    <t>C</t>
  </si>
  <si>
    <t>R</t>
  </si>
  <si>
    <t>H</t>
  </si>
  <si>
    <t>G</t>
  </si>
  <si>
    <t>PE</t>
  </si>
  <si>
    <t>P</t>
  </si>
  <si>
    <t>SH</t>
  </si>
  <si>
    <t>EG</t>
  </si>
  <si>
    <t>Stewart</t>
  </si>
  <si>
    <t>39`RN</t>
  </si>
  <si>
    <t>47`MA</t>
  </si>
  <si>
    <t>07`CM</t>
  </si>
  <si>
    <t>1`MT</t>
  </si>
  <si>
    <t>19`ES</t>
  </si>
  <si>
    <t>44`AJA</t>
  </si>
  <si>
    <t>Daugh</t>
  </si>
  <si>
    <t>E+G</t>
  </si>
  <si>
    <t>SB`ou</t>
  </si>
  <si>
    <t>SB`ue</t>
  </si>
  <si>
    <t>PILOTS</t>
  </si>
  <si>
    <t>D</t>
  </si>
  <si>
    <t>CHEVY</t>
  </si>
  <si>
    <t>FORD</t>
  </si>
  <si>
    <t>DODGE</t>
  </si>
  <si>
    <t>Sprint Cup</t>
  </si>
  <si>
    <t>Season Leaders: Driver Rating</t>
  </si>
  <si>
    <t>RANK</t>
  </si>
  <si>
    <t>CAR</t>
  </si>
  <si>
    <t>DRIVER</t>
  </si>
  <si>
    <t>DRIVER RATING</t>
  </si>
  <si>
    <t>Jeff Gordon</t>
  </si>
  <si>
    <t>Kyle Busch</t>
  </si>
  <si>
    <t>Tony Stewart</t>
  </si>
  <si>
    <t>Jimmie Johnson</t>
  </si>
  <si>
    <t>Kurt Busch</t>
  </si>
  <si>
    <t>Denny Hamlin</t>
  </si>
  <si>
    <t>Mark Martin</t>
  </si>
  <si>
    <t>Greg Biffle</t>
  </si>
  <si>
    <t>Carl Edwards</t>
  </si>
  <si>
    <t>Jeff Burton</t>
  </si>
  <si>
    <t>Ryan Newman</t>
  </si>
  <si>
    <t>Matt Kenseth</t>
  </si>
  <si>
    <t>Juan Pablo Montoya</t>
  </si>
  <si>
    <t>David Reutimann</t>
  </si>
  <si>
    <t>Brian Vickers</t>
  </si>
  <si>
    <t>Jamie McMurray</t>
  </si>
  <si>
    <t>Clint Bowyer</t>
  </si>
  <si>
    <t>Kasey Kahne</t>
  </si>
  <si>
    <t>Kevin Harvick</t>
  </si>
  <si>
    <t>David Stremme</t>
  </si>
  <si>
    <t>David Ragan</t>
  </si>
  <si>
    <t>Marcos Ambrose</t>
  </si>
  <si>
    <t>Joey Logano</t>
  </si>
  <si>
    <t>Nationwide</t>
  </si>
  <si>
    <t>Jason Leffler</t>
  </si>
  <si>
    <t>Brad Keselowski</t>
  </si>
  <si>
    <t>Mike Bliss</t>
  </si>
  <si>
    <t>Justin Allgaier</t>
  </si>
  <si>
    <t>Steve Wallace</t>
  </si>
  <si>
    <t>Jason Keller</t>
  </si>
  <si>
    <t>Michael McDowell</t>
  </si>
  <si>
    <t>Brendan Gaughan</t>
  </si>
  <si>
    <t>Michael Annett</t>
  </si>
  <si>
    <t>Joe Nemechek</t>
  </si>
  <si>
    <t>Tony Raines</t>
  </si>
  <si>
    <t>Kenny Wallace</t>
  </si>
  <si>
    <t>David Green</t>
  </si>
  <si>
    <t>Brian Keselowski</t>
  </si>
  <si>
    <t>Kenny Hendrick</t>
  </si>
  <si>
    <t>Terry Cook</t>
  </si>
  <si>
    <t>Camping World</t>
  </si>
  <si>
    <t>Mike Skinner</t>
  </si>
  <si>
    <t>Matt Crafton</t>
  </si>
  <si>
    <t>Todd Bodine</t>
  </si>
  <si>
    <t>Johnny Benson</t>
  </si>
  <si>
    <t>Colin Braun</t>
  </si>
  <si>
    <t>Brian Scott</t>
  </si>
  <si>
    <t>Rick Crawford</t>
  </si>
  <si>
    <t>James Buescher</t>
  </si>
  <si>
    <t>Tayler Malsam</t>
  </si>
  <si>
    <t>Chad McCumbee</t>
  </si>
  <si>
    <t>David Starr</t>
  </si>
  <si>
    <t>Stacy Compton</t>
  </si>
  <si>
    <t>Timothy Peters</t>
  </si>
  <si>
    <t>Johnny Sauter</t>
  </si>
  <si>
    <t>Dennis Setzer</t>
  </si>
  <si>
    <t>Shane Sieg</t>
  </si>
  <si>
    <t>Ricky Carmichael</t>
  </si>
  <si>
    <t>http://www.f1-club.ru/images/smilies/th.gif</t>
  </si>
  <si>
    <t>Общий = Кубок*3 + Вайд*2 + Трак*1</t>
  </si>
  <si>
    <t>Cup*3 + Wide*2 + Truck*1</t>
  </si>
  <si>
    <t>Cup*3</t>
  </si>
  <si>
    <t>Wide*2</t>
  </si>
  <si>
    <t>Truck*1</t>
  </si>
  <si>
    <t>nascar,com/races/cup/2009/data/stats/season_driver_rating,html</t>
  </si>
  <si>
    <t>nascar,com/races/bg/2009/data/stats/season_driver_rating,html</t>
  </si>
  <si>
    <t>Must have raced in 75 percent of scheduled point-paying races,</t>
  </si>
  <si>
    <t>PTS, POS,</t>
  </si>
  <si>
    <t>Ron Hornaday Jr,</t>
  </si>
  <si>
    <t>Scott Lagasse Jr,</t>
  </si>
  <si>
    <t>T,J, Bell</t>
  </si>
  <si>
    <t>Dale Earnhardt Jr,</t>
  </si>
  <si>
    <t>Martin Truex Jr,</t>
  </si>
  <si>
    <t>Sam Hornish Jr,</t>
  </si>
  <si>
    <t>J`Gordon</t>
  </si>
  <si>
    <t>Ky`Busch</t>
  </si>
  <si>
    <t>T`Stewart</t>
  </si>
  <si>
    <t>J`Johnson</t>
  </si>
  <si>
    <t>Ku`Busch</t>
  </si>
  <si>
    <t>D`Hamlin</t>
  </si>
  <si>
    <t>M`Martin</t>
  </si>
  <si>
    <t>G`Biffle</t>
  </si>
  <si>
    <t>C`Edwards</t>
  </si>
  <si>
    <t>J`Burton</t>
  </si>
  <si>
    <t>R`Newman</t>
  </si>
  <si>
    <t>M`Kenseth</t>
  </si>
  <si>
    <t>JP`Montoya</t>
  </si>
  <si>
    <t>D`Reutimann</t>
  </si>
  <si>
    <t>B`Vickers</t>
  </si>
  <si>
    <t>J`McMurray</t>
  </si>
  <si>
    <t>C`Bowyer</t>
  </si>
  <si>
    <t>M`Truex-Jr</t>
  </si>
  <si>
    <t>D`Earnhardt-Jr</t>
  </si>
  <si>
    <t>K`Kahne</t>
  </si>
  <si>
    <t>K`Harvick</t>
  </si>
  <si>
    <t>D`Stremme</t>
  </si>
  <si>
    <t>D`Ragan</t>
  </si>
  <si>
    <t>M`Ambrose</t>
  </si>
  <si>
    <t>S`Hornish-Jr</t>
  </si>
  <si>
    <t>J`Logano</t>
  </si>
  <si>
    <t>SC+NW+CW</t>
  </si>
  <si>
    <t>J`Leffler</t>
  </si>
  <si>
    <t>Bra`Keselowski</t>
  </si>
  <si>
    <t>M`Bliss</t>
  </si>
  <si>
    <t>J`Allgaier</t>
  </si>
  <si>
    <t>S`Wallace</t>
  </si>
  <si>
    <t>J`Keller</t>
  </si>
  <si>
    <t>M`McDowell</t>
  </si>
  <si>
    <t>S`Lagasse-Jr</t>
  </si>
  <si>
    <t>B`Gaughan</t>
  </si>
  <si>
    <t>M`Annett</t>
  </si>
  <si>
    <t>J`Nemechek</t>
  </si>
  <si>
    <t>T`Raines</t>
  </si>
  <si>
    <t>K`Wallace</t>
  </si>
  <si>
    <t>D`Green</t>
  </si>
  <si>
    <t>Bri`Keselowski</t>
  </si>
  <si>
    <t>JW`Townley</t>
  </si>
  <si>
    <t>K`Hendrick</t>
  </si>
  <si>
    <t>T`Cook</t>
  </si>
  <si>
    <t>R`Hornaday-Jr</t>
  </si>
  <si>
    <t>M`Skinner</t>
  </si>
  <si>
    <t>M`Crafton</t>
  </si>
  <si>
    <t>T`Bodine</t>
  </si>
  <si>
    <t>J`Benson</t>
  </si>
  <si>
    <t>B`Scott</t>
  </si>
  <si>
    <t>AUS</t>
  </si>
  <si>
    <t>MAL</t>
  </si>
  <si>
    <t>CHN</t>
  </si>
  <si>
    <t>BAH</t>
  </si>
  <si>
    <t>SPN</t>
  </si>
  <si>
    <t>MNC</t>
  </si>
  <si>
    <t>2*</t>
  </si>
  <si>
    <t>15`R</t>
  </si>
  <si>
    <t>1`R</t>
  </si>
  <si>
    <t>`MOTO`</t>
  </si>
  <si>
    <t>2009 Official Driver Standings</t>
  </si>
  <si>
    <t>Race 13 of 36</t>
  </si>
  <si>
    <t>2009 JUNE 02</t>
  </si>
  <si>
    <t>Juan Montoya</t>
  </si>
  <si>
    <t>Mears</t>
  </si>
  <si>
    <t>Sorenson</t>
  </si>
  <si>
    <t>Sadler</t>
  </si>
  <si>
    <t>Allmendinger</t>
  </si>
  <si>
    <t>Race 12 of 35</t>
  </si>
  <si>
    <t>Harvick</t>
  </si>
  <si>
    <t>Vickers</t>
  </si>
  <si>
    <t>McClure</t>
  </si>
  <si>
    <t>Burton</t>
  </si>
  <si>
    <t>Kenseth</t>
  </si>
  <si>
    <t>Biffle</t>
  </si>
  <si>
    <t>John Townley</t>
  </si>
  <si>
    <t>Earnhardt Jr.</t>
  </si>
  <si>
    <t>Speed</t>
  </si>
  <si>
    <t>Bowyer</t>
  </si>
  <si>
    <t>Reutimann</t>
  </si>
  <si>
    <t>Newman</t>
  </si>
  <si>
    <t>Martin</t>
  </si>
  <si>
    <t>Hamlin</t>
  </si>
  <si>
    <t>Race 7 of 25</t>
  </si>
  <si>
    <t>* * *</t>
  </si>
  <si>
    <t>TUR</t>
  </si>
  <si>
    <t>1` / 2`</t>
  </si>
  <si>
    <t>%`Sum</t>
  </si>
  <si>
    <t>09`R`07</t>
  </si>
  <si>
    <t>09`R`14</t>
  </si>
  <si>
    <t>26`JMM</t>
  </si>
  <si>
    <t>20`JL</t>
  </si>
  <si>
    <t>43`RS</t>
  </si>
  <si>
    <t>77`SH</t>
  </si>
  <si>
    <t>12`DS</t>
  </si>
  <si>
    <t>6`DR</t>
  </si>
  <si>
    <t>82`SS*</t>
  </si>
  <si>
    <t>20`JL*</t>
  </si>
  <si>
    <t>55`MW</t>
  </si>
  <si>
    <t>82`SS</t>
  </si>
  <si>
    <t>June 7, 2009</t>
  </si>
  <si>
    <t xml:space="preserve">AJ Allmendinger </t>
  </si>
  <si>
    <t xml:space="preserve">Casey Mears </t>
  </si>
  <si>
    <t xml:space="preserve">Bobby Labonte </t>
  </si>
  <si>
    <t xml:space="preserve">Reed Sorenson </t>
  </si>
  <si>
    <t xml:space="preserve">Elliott Sadler </t>
  </si>
  <si>
    <t xml:space="preserve">Michael Waltrip </t>
  </si>
  <si>
    <t xml:space="preserve">Paul Menard </t>
  </si>
  <si>
    <t xml:space="preserve">Robby Gordon </t>
  </si>
  <si>
    <t xml:space="preserve">David Gilliland </t>
  </si>
  <si>
    <t xml:space="preserve">Scott Speed </t>
  </si>
  <si>
    <t xml:space="preserve">John Andretti </t>
  </si>
  <si>
    <t xml:space="preserve">Joe Nemechek </t>
  </si>
  <si>
    <t xml:space="preserve">Dave Blaney </t>
  </si>
  <si>
    <t>nascar,com/races/truck/2009/data/stats/season_driver_rating,html</t>
  </si>
  <si>
    <t>June 6, 2009</t>
  </si>
  <si>
    <t xml:space="preserve">Scott Wimmer </t>
  </si>
  <si>
    <t xml:space="preserve">Morgan Shepherd </t>
  </si>
  <si>
    <t xml:space="preserve">Danny O'Quinn Jr. </t>
  </si>
  <si>
    <t xml:space="preserve">Brandon Whitt </t>
  </si>
  <si>
    <t xml:space="preserve">Eric McClure </t>
  </si>
  <si>
    <t xml:space="preserve">Casey Atwood </t>
  </si>
  <si>
    <t xml:space="preserve">Johnny Chapman </t>
  </si>
  <si>
    <t>June 5, 2009</t>
  </si>
  <si>
    <t>June 12, 2009</t>
  </si>
  <si>
    <t>Jason White</t>
  </si>
  <si>
    <t>Brent Raymer</t>
  </si>
  <si>
    <t>Norm Benning</t>
  </si>
  <si>
    <t>Brandon Knupp</t>
  </si>
  <si>
    <t>MAXIMUM</t>
  </si>
  <si>
    <t xml:space="preserve">S`Wimmer </t>
  </si>
  <si>
    <t xml:space="preserve">M`Shepherd </t>
  </si>
  <si>
    <t xml:space="preserve">D`O'Quinn Jr. </t>
  </si>
  <si>
    <t xml:space="preserve">B`Whitt </t>
  </si>
  <si>
    <t xml:space="preserve">E`McClure </t>
  </si>
  <si>
    <t xml:space="preserve">C`Atwood </t>
  </si>
  <si>
    <t>JohnWes Townley</t>
  </si>
  <si>
    <t>C`Braun</t>
  </si>
  <si>
    <t xml:space="preserve">AJ`Allmendinger </t>
  </si>
  <si>
    <t xml:space="preserve">C`Mears </t>
  </si>
  <si>
    <t xml:space="preserve">B`Labonte </t>
  </si>
  <si>
    <t xml:space="preserve">R`Sorenson </t>
  </si>
  <si>
    <t xml:space="preserve">E`Sadler </t>
  </si>
  <si>
    <t xml:space="preserve">M`Waltrip </t>
  </si>
  <si>
    <t xml:space="preserve">P`Menard </t>
  </si>
  <si>
    <t xml:space="preserve">R`Gordon </t>
  </si>
  <si>
    <t xml:space="preserve">D`Gilliland </t>
  </si>
  <si>
    <t xml:space="preserve">S`Speed </t>
  </si>
  <si>
    <t xml:space="preserve">J`Andretti </t>
  </si>
  <si>
    <t xml:space="preserve">D`Blaney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</si>
</sst>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1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1"/>
      <name val="Verdana"/>
      <family val="2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u val="single"/>
      <sz val="8.8"/>
      <color indexed="12"/>
      <name val="Arial"/>
      <family val="0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16" fontId="4" fillId="13" borderId="1" xfId="0" applyNumberFormat="1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2" fillId="15" borderId="0" xfId="0" applyFont="1" applyFill="1" applyAlignment="1">
      <alignment/>
    </xf>
    <xf numFmtId="0" fontId="2" fillId="16" borderId="0" xfId="0" applyFont="1" applyFill="1" applyAlignment="1">
      <alignment/>
    </xf>
    <xf numFmtId="0" fontId="2" fillId="14" borderId="0" xfId="0" applyFont="1" applyFill="1" applyAlignment="1">
      <alignment/>
    </xf>
    <xf numFmtId="0" fontId="2" fillId="17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9" borderId="0" xfId="0" applyFont="1" applyFill="1" applyAlignment="1">
      <alignment/>
    </xf>
    <xf numFmtId="0" fontId="6" fillId="15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9" fillId="9" borderId="0" xfId="0" applyFont="1" applyFill="1" applyAlignment="1">
      <alignment horizontal="left"/>
    </xf>
    <xf numFmtId="0" fontId="9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2" borderId="0" xfId="0" applyFont="1" applyFill="1" applyAlignment="1">
      <alignment/>
    </xf>
    <xf numFmtId="0" fontId="15" fillId="0" borderId="0" xfId="15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left"/>
    </xf>
    <xf numFmtId="0" fontId="5" fillId="11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wrapText="1"/>
    </xf>
    <xf numFmtId="0" fontId="9" fillId="15" borderId="0" xfId="0" applyFont="1" applyFill="1" applyAlignment="1">
      <alignment horizontal="center" wrapText="1"/>
    </xf>
    <xf numFmtId="0" fontId="16" fillId="11" borderId="1" xfId="0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0" fontId="9" fillId="11" borderId="0" xfId="0" applyFont="1" applyFill="1" applyAlignment="1">
      <alignment/>
    </xf>
    <xf numFmtId="0" fontId="9" fillId="0" borderId="0" xfId="0" applyFont="1" applyAlignment="1">
      <alignment/>
    </xf>
    <xf numFmtId="0" fontId="5" fillId="9" borderId="1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15" borderId="1" xfId="0" applyFont="1" applyFill="1" applyBorder="1" applyAlignment="1">
      <alignment/>
    </xf>
    <xf numFmtId="2" fontId="9" fillId="15" borderId="1" xfId="0" applyNumberFormat="1" applyFont="1" applyFill="1" applyBorder="1" applyAlignment="1">
      <alignment horizontal="center"/>
    </xf>
    <xf numFmtId="0" fontId="5" fillId="9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9" fillId="16" borderId="0" xfId="0" applyFont="1" applyFill="1" applyAlignment="1">
      <alignment horizontal="center" wrapText="1"/>
    </xf>
    <xf numFmtId="0" fontId="9" fillId="18" borderId="0" xfId="0" applyFont="1" applyFill="1" applyAlignment="1">
      <alignment horizontal="center" wrapText="1"/>
    </xf>
    <xf numFmtId="0" fontId="9" fillId="18" borderId="0" xfId="0" applyFont="1" applyFill="1" applyAlignment="1">
      <alignment horizontal="center"/>
    </xf>
    <xf numFmtId="0" fontId="9" fillId="16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9" fillId="14" borderId="0" xfId="0" applyFont="1" applyFill="1" applyAlignment="1">
      <alignment horizontal="center" wrapText="1"/>
    </xf>
    <xf numFmtId="0" fontId="9" fillId="14" borderId="1" xfId="0" applyFont="1" applyFill="1" applyBorder="1" applyAlignment="1">
      <alignment/>
    </xf>
    <xf numFmtId="2" fontId="9" fillId="14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15" borderId="1" xfId="0" applyFont="1" applyFill="1" applyBorder="1" applyAlignment="1">
      <alignment horizontal="center" wrapText="1"/>
    </xf>
    <xf numFmtId="0" fontId="9" fillId="14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9" borderId="0" xfId="0" applyFont="1" applyFill="1" applyAlignment="1">
      <alignment horizontal="left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center" vertical="center" wrapText="1"/>
    </xf>
    <xf numFmtId="1" fontId="9" fillId="0" borderId="1" xfId="0" applyNumberFormat="1" applyFont="1" applyBorder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176" fontId="9" fillId="0" borderId="0" xfId="0" applyNumberFormat="1" applyFont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6" fontId="5" fillId="11" borderId="0" xfId="0" applyNumberFormat="1" applyFont="1" applyFill="1" applyAlignment="1">
      <alignment horizontal="center" vertical="center" wrapText="1"/>
    </xf>
    <xf numFmtId="176" fontId="9" fillId="5" borderId="1" xfId="0" applyNumberFormat="1" applyFont="1" applyFill="1" applyBorder="1" applyAlignment="1">
      <alignment horizontal="center" wrapText="1"/>
    </xf>
    <xf numFmtId="176" fontId="9" fillId="5" borderId="0" xfId="0" applyNumberFormat="1" applyFont="1" applyFill="1" applyAlignment="1">
      <alignment horizontal="center" wrapText="1"/>
    </xf>
    <xf numFmtId="176" fontId="9" fillId="0" borderId="0" xfId="0" applyNumberFormat="1" applyFont="1" applyAlignment="1">
      <alignment horizontal="center" wrapText="1"/>
    </xf>
    <xf numFmtId="176" fontId="17" fillId="11" borderId="0" xfId="0" applyNumberFormat="1" applyFont="1" applyFill="1" applyAlignment="1">
      <alignment horizontal="center" vertical="center" wrapText="1"/>
    </xf>
    <xf numFmtId="176" fontId="18" fillId="11" borderId="0" xfId="0" applyNumberFormat="1" applyFont="1" applyFill="1" applyAlignment="1">
      <alignment horizontal="center" vertical="center" wrapText="1"/>
    </xf>
    <xf numFmtId="1" fontId="9" fillId="3" borderId="0" xfId="0" applyNumberFormat="1" applyFont="1" applyFill="1" applyAlignment="1">
      <alignment horizontal="center"/>
    </xf>
    <xf numFmtId="1" fontId="9" fillId="9" borderId="0" xfId="0" applyNumberFormat="1" applyFont="1" applyFill="1" applyAlignment="1">
      <alignment horizontal="center"/>
    </xf>
    <xf numFmtId="1" fontId="16" fillId="11" borderId="1" xfId="0" applyNumberFormat="1" applyFont="1" applyFill="1" applyBorder="1" applyAlignment="1">
      <alignment horizontal="center" wrapText="1"/>
    </xf>
    <xf numFmtId="1" fontId="9" fillId="15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15" borderId="0" xfId="0" applyFont="1" applyFill="1" applyAlignment="1">
      <alignment horizontal="center"/>
    </xf>
    <xf numFmtId="0" fontId="9" fillId="0" borderId="1" xfId="0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/>
    </xf>
    <xf numFmtId="0" fontId="9" fillId="17" borderId="1" xfId="0" applyFont="1" applyFill="1" applyBorder="1" applyAlignment="1">
      <alignment/>
    </xf>
    <xf numFmtId="1" fontId="9" fillId="17" borderId="1" xfId="0" applyNumberFormat="1" applyFont="1" applyFill="1" applyBorder="1" applyAlignment="1">
      <alignment horizontal="center"/>
    </xf>
    <xf numFmtId="1" fontId="9" fillId="14" borderId="1" xfId="0" applyNumberFormat="1" applyFont="1" applyFill="1" applyBorder="1" applyAlignment="1">
      <alignment horizontal="center"/>
    </xf>
    <xf numFmtId="176" fontId="3" fillId="11" borderId="0" xfId="0" applyNumberFormat="1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" fontId="1" fillId="13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77" fontId="4" fillId="5" borderId="1" xfId="0" applyNumberFormat="1" applyFont="1" applyFill="1" applyBorder="1" applyAlignment="1">
      <alignment horizontal="center"/>
    </xf>
    <xf numFmtId="177" fontId="4" fillId="5" borderId="1" xfId="0" applyNumberFormat="1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11" borderId="0" xfId="0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9" fillId="5" borderId="1" xfId="0" applyFont="1" applyFill="1" applyBorder="1" applyAlignment="1">
      <alignment/>
    </xf>
    <xf numFmtId="2" fontId="9" fillId="5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14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1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9" fillId="14" borderId="0" xfId="0" applyFont="1" applyFill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1-club.ru/images/smilies/th.gi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77" zoomScaleNormal="77" workbookViewId="0" topLeftCell="A1">
      <selection activeCell="I23" sqref="I23"/>
    </sheetView>
  </sheetViews>
  <sheetFormatPr defaultColWidth="9.140625" defaultRowHeight="12.75"/>
  <cols>
    <col min="1" max="2" width="8.7109375" style="25" customWidth="1"/>
    <col min="3" max="4" width="13.7109375" style="25" customWidth="1"/>
    <col min="5" max="5" width="11.7109375" style="50" customWidth="1"/>
    <col min="6" max="6" width="8.7109375" style="25" customWidth="1"/>
    <col min="7" max="7" width="11.7109375" style="25" customWidth="1"/>
    <col min="8" max="8" width="20.7109375" style="25" customWidth="1"/>
    <col min="9" max="9" width="11.7109375" style="25" customWidth="1"/>
    <col min="10" max="10" width="8.7109375" style="52" customWidth="1"/>
    <col min="11" max="12" width="13.7109375" style="25" customWidth="1"/>
    <col min="13" max="13" width="11.7109375" style="25" customWidth="1"/>
    <col min="14" max="18" width="8.7109375" style="25" customWidth="1"/>
    <col min="19" max="16384" width="11.7109375" style="25" customWidth="1"/>
  </cols>
  <sheetData>
    <row r="1" spans="1:13" ht="21.75" customHeight="1">
      <c r="A1" s="25" t="s">
        <v>49</v>
      </c>
      <c r="C1" s="57" t="s">
        <v>260</v>
      </c>
      <c r="D1" s="59" t="s">
        <v>289</v>
      </c>
      <c r="E1" s="58" t="s">
        <v>49</v>
      </c>
      <c r="G1" s="57" t="s">
        <v>260</v>
      </c>
      <c r="H1" s="58" t="s">
        <v>61</v>
      </c>
      <c r="I1" s="58" t="s">
        <v>49</v>
      </c>
      <c r="J1" s="25" t="s">
        <v>49</v>
      </c>
      <c r="K1" s="58" t="str">
        <f>D1</f>
        <v>09`R`07</v>
      </c>
      <c r="L1" s="58" t="str">
        <f>D1</f>
        <v>09`R`07</v>
      </c>
      <c r="M1" s="25" t="s">
        <v>49</v>
      </c>
    </row>
    <row r="2" spans="3:13" ht="21.75" customHeight="1">
      <c r="C2" s="58" t="s">
        <v>46</v>
      </c>
      <c r="D2" s="57" t="s">
        <v>53</v>
      </c>
      <c r="E2" s="57" t="s">
        <v>288</v>
      </c>
      <c r="G2" s="58" t="s">
        <v>45</v>
      </c>
      <c r="H2" s="57" t="s">
        <v>62</v>
      </c>
      <c r="I2" s="57" t="s">
        <v>288</v>
      </c>
      <c r="J2" s="25" t="s">
        <v>49</v>
      </c>
      <c r="K2" s="60" t="s">
        <v>47</v>
      </c>
      <c r="L2" s="60" t="s">
        <v>48</v>
      </c>
      <c r="M2" s="25" t="s">
        <v>49</v>
      </c>
    </row>
    <row r="3" spans="2:13" ht="21.75" customHeight="1">
      <c r="B3" s="25">
        <v>1</v>
      </c>
      <c r="C3" s="81" t="s">
        <v>34</v>
      </c>
      <c r="D3" s="53">
        <v>153.5</v>
      </c>
      <c r="E3" s="188">
        <f>D3/$H$14</f>
        <v>0.16886688668866887</v>
      </c>
      <c r="F3" s="25">
        <v>1</v>
      </c>
      <c r="G3" s="44" t="s">
        <v>60</v>
      </c>
      <c r="H3" s="45">
        <f aca="true" t="shared" si="0" ref="H3:H12">SUM(K3:L3)</f>
        <v>243</v>
      </c>
      <c r="I3" s="188">
        <f aca="true" t="shared" si="1" ref="I3:I12">H3/$H$14</f>
        <v>0.26732673267326734</v>
      </c>
      <c r="J3" s="25" t="s">
        <v>49</v>
      </c>
      <c r="K3" s="51">
        <v>153.5</v>
      </c>
      <c r="L3" s="51">
        <v>89.5</v>
      </c>
      <c r="M3" s="25" t="s">
        <v>49</v>
      </c>
    </row>
    <row r="4" spans="1:14" ht="21.75" customHeight="1">
      <c r="A4" s="184">
        <v>102.3</v>
      </c>
      <c r="B4" s="25">
        <v>2</v>
      </c>
      <c r="C4" s="81" t="s">
        <v>40</v>
      </c>
      <c r="D4" s="53">
        <v>89.5</v>
      </c>
      <c r="E4" s="188">
        <f aca="true" t="shared" si="2" ref="E4:E22">D4/$H$14</f>
        <v>0.09845984598459846</v>
      </c>
      <c r="F4" s="25">
        <v>2</v>
      </c>
      <c r="G4" s="40" t="s">
        <v>21</v>
      </c>
      <c r="H4" s="45">
        <f t="shared" si="0"/>
        <v>158.5</v>
      </c>
      <c r="I4" s="188">
        <f t="shared" si="1"/>
        <v>0.17436743674367436</v>
      </c>
      <c r="J4" s="25" t="s">
        <v>49</v>
      </c>
      <c r="K4" s="51">
        <v>81</v>
      </c>
      <c r="L4" s="51">
        <v>77.5</v>
      </c>
      <c r="M4" s="25" t="s">
        <v>49</v>
      </c>
      <c r="N4" s="184">
        <v>162</v>
      </c>
    </row>
    <row r="5" spans="2:13" ht="21.75" customHeight="1">
      <c r="B5" s="25">
        <v>3</v>
      </c>
      <c r="C5" s="82" t="s">
        <v>38</v>
      </c>
      <c r="D5" s="53">
        <v>81</v>
      </c>
      <c r="E5" s="188">
        <f t="shared" si="2"/>
        <v>0.0891089108910891</v>
      </c>
      <c r="F5" s="25">
        <v>3</v>
      </c>
      <c r="G5" s="41" t="s">
        <v>18</v>
      </c>
      <c r="H5" s="45">
        <f t="shared" si="0"/>
        <v>113.5</v>
      </c>
      <c r="I5" s="188">
        <f t="shared" si="1"/>
        <v>0.12486248624862487</v>
      </c>
      <c r="J5" s="25" t="s">
        <v>49</v>
      </c>
      <c r="K5" s="51">
        <v>59</v>
      </c>
      <c r="L5" s="51">
        <v>54.5</v>
      </c>
      <c r="M5" s="25" t="s">
        <v>49</v>
      </c>
    </row>
    <row r="6" spans="2:14" ht="21.75" customHeight="1">
      <c r="B6" s="25">
        <v>4</v>
      </c>
      <c r="C6" s="82" t="s">
        <v>41</v>
      </c>
      <c r="D6" s="53">
        <v>77.5</v>
      </c>
      <c r="E6" s="188">
        <f t="shared" si="2"/>
        <v>0.08525852585258525</v>
      </c>
      <c r="F6" s="25">
        <v>4</v>
      </c>
      <c r="G6" s="37" t="s">
        <v>13</v>
      </c>
      <c r="H6" s="45">
        <f>SUM(K6:L6)</f>
        <v>79.5</v>
      </c>
      <c r="I6" s="188">
        <f t="shared" si="1"/>
        <v>0.08745874587458746</v>
      </c>
      <c r="J6" s="25" t="s">
        <v>49</v>
      </c>
      <c r="K6" s="51">
        <v>41</v>
      </c>
      <c r="L6" s="51">
        <v>38.5</v>
      </c>
      <c r="M6" s="25" t="s">
        <v>49</v>
      </c>
      <c r="N6" s="184">
        <v>81</v>
      </c>
    </row>
    <row r="7" spans="2:13" ht="21.75" customHeight="1">
      <c r="B7" s="25">
        <v>5</v>
      </c>
      <c r="C7" s="83" t="s">
        <v>33</v>
      </c>
      <c r="D7" s="53">
        <v>59</v>
      </c>
      <c r="E7" s="188">
        <f t="shared" si="2"/>
        <v>0.06490649064906491</v>
      </c>
      <c r="F7" s="25">
        <v>5</v>
      </c>
      <c r="G7" s="43" t="s">
        <v>16</v>
      </c>
      <c r="H7" s="45">
        <f t="shared" si="0"/>
        <v>66</v>
      </c>
      <c r="I7" s="188">
        <f t="shared" si="1"/>
        <v>0.07260726072607261</v>
      </c>
      <c r="J7" s="25" t="s">
        <v>49</v>
      </c>
      <c r="K7" s="51">
        <v>54.5</v>
      </c>
      <c r="L7" s="51">
        <v>11.5</v>
      </c>
      <c r="M7" s="25" t="s">
        <v>49</v>
      </c>
    </row>
    <row r="8" spans="2:13" ht="21.75" customHeight="1">
      <c r="B8" s="25">
        <v>6</v>
      </c>
      <c r="C8" s="83" t="s">
        <v>39</v>
      </c>
      <c r="D8" s="53">
        <v>54.5</v>
      </c>
      <c r="E8" s="188">
        <f t="shared" si="2"/>
        <v>0.059955995599559955</v>
      </c>
      <c r="F8" s="25">
        <v>6</v>
      </c>
      <c r="G8" s="42" t="s">
        <v>17</v>
      </c>
      <c r="H8" s="45">
        <f>SUM(K8:L8)</f>
        <v>61</v>
      </c>
      <c r="I8" s="188">
        <f t="shared" si="1"/>
        <v>0.0671067106710671</v>
      </c>
      <c r="J8" s="25" t="s">
        <v>49</v>
      </c>
      <c r="K8" s="51">
        <v>51</v>
      </c>
      <c r="L8" s="51">
        <v>10</v>
      </c>
      <c r="M8" s="25" t="s">
        <v>49</v>
      </c>
    </row>
    <row r="9" spans="2:13" ht="21.75" customHeight="1">
      <c r="B9" s="25">
        <v>7</v>
      </c>
      <c r="C9" s="84" t="s">
        <v>31</v>
      </c>
      <c r="D9" s="53">
        <v>54.5</v>
      </c>
      <c r="E9" s="188">
        <f t="shared" si="2"/>
        <v>0.059955995599559955</v>
      </c>
      <c r="F9" s="25">
        <v>7</v>
      </c>
      <c r="G9" s="39" t="s">
        <v>14</v>
      </c>
      <c r="H9" s="45">
        <f t="shared" si="0"/>
        <v>58.5</v>
      </c>
      <c r="I9" s="188">
        <f t="shared" si="1"/>
        <v>0.06435643564356436</v>
      </c>
      <c r="J9" s="25" t="s">
        <v>49</v>
      </c>
      <c r="K9" s="51">
        <v>41.5</v>
      </c>
      <c r="L9" s="51">
        <v>17</v>
      </c>
      <c r="M9" s="25" t="s">
        <v>49</v>
      </c>
    </row>
    <row r="10" spans="1:13" ht="21.75" customHeight="1">
      <c r="A10" s="184">
        <v>51.2</v>
      </c>
      <c r="B10" s="25">
        <v>8</v>
      </c>
      <c r="C10" s="87" t="s">
        <v>32</v>
      </c>
      <c r="D10" s="53">
        <v>51</v>
      </c>
      <c r="E10" s="188">
        <f t="shared" si="2"/>
        <v>0.056105610561056105</v>
      </c>
      <c r="F10" s="25">
        <v>8</v>
      </c>
      <c r="G10" s="38" t="s">
        <v>15</v>
      </c>
      <c r="H10" s="45">
        <f t="shared" si="0"/>
        <v>58</v>
      </c>
      <c r="I10" s="188">
        <f t="shared" si="1"/>
        <v>0.0638063806380638</v>
      </c>
      <c r="J10" s="25" t="s">
        <v>49</v>
      </c>
      <c r="K10" s="51">
        <v>39</v>
      </c>
      <c r="L10" s="51">
        <v>19</v>
      </c>
      <c r="M10" s="25" t="s">
        <v>49</v>
      </c>
    </row>
    <row r="11" spans="2:13" ht="21.75" customHeight="1">
      <c r="B11" s="25">
        <v>9</v>
      </c>
      <c r="C11" s="86" t="s">
        <v>25</v>
      </c>
      <c r="D11" s="53">
        <v>41.5</v>
      </c>
      <c r="E11" s="188">
        <f t="shared" si="2"/>
        <v>0.04565456545654566</v>
      </c>
      <c r="F11" s="25">
        <v>9</v>
      </c>
      <c r="G11" s="46" t="s">
        <v>22</v>
      </c>
      <c r="H11" s="45">
        <f t="shared" si="0"/>
        <v>45</v>
      </c>
      <c r="I11" s="188">
        <f t="shared" si="1"/>
        <v>0.04950495049504951</v>
      </c>
      <c r="J11" s="25" t="s">
        <v>49</v>
      </c>
      <c r="K11" s="51">
        <v>27</v>
      </c>
      <c r="L11" s="51">
        <v>18</v>
      </c>
      <c r="M11" s="25" t="s">
        <v>49</v>
      </c>
    </row>
    <row r="12" spans="2:13" ht="21.75" customHeight="1">
      <c r="B12" s="25">
        <v>10</v>
      </c>
      <c r="C12" s="89" t="s">
        <v>27</v>
      </c>
      <c r="D12" s="53">
        <v>41</v>
      </c>
      <c r="E12" s="188">
        <f t="shared" si="2"/>
        <v>0.045104510451045104</v>
      </c>
      <c r="F12" s="25">
        <v>10</v>
      </c>
      <c r="G12" s="47" t="s">
        <v>23</v>
      </c>
      <c r="H12" s="45">
        <f t="shared" si="0"/>
        <v>26</v>
      </c>
      <c r="I12" s="188">
        <f t="shared" si="1"/>
        <v>0.028602860286028604</v>
      </c>
      <c r="J12" s="25" t="s">
        <v>49</v>
      </c>
      <c r="K12" s="51">
        <v>17</v>
      </c>
      <c r="L12" s="51">
        <v>9</v>
      </c>
      <c r="M12" s="25" t="s">
        <v>49</v>
      </c>
    </row>
    <row r="13" spans="2:13" ht="21.75" customHeight="1">
      <c r="B13" s="31">
        <v>11</v>
      </c>
      <c r="C13" s="85" t="s">
        <v>29</v>
      </c>
      <c r="D13" s="53">
        <v>39</v>
      </c>
      <c r="E13" s="188">
        <f t="shared" si="2"/>
        <v>0.0429042904290429</v>
      </c>
      <c r="H13" s="57" t="s">
        <v>62</v>
      </c>
      <c r="I13" s="57" t="s">
        <v>288</v>
      </c>
      <c r="J13" s="25" t="s">
        <v>49</v>
      </c>
      <c r="K13" s="60" t="s">
        <v>47</v>
      </c>
      <c r="L13" s="60" t="s">
        <v>48</v>
      </c>
      <c r="M13" s="186" t="s">
        <v>287</v>
      </c>
    </row>
    <row r="14" spans="2:13" ht="21.75" customHeight="1">
      <c r="B14" s="31">
        <v>12</v>
      </c>
      <c r="C14" s="89" t="s">
        <v>28</v>
      </c>
      <c r="D14" s="53">
        <v>38.5</v>
      </c>
      <c r="E14" s="188">
        <f t="shared" si="2"/>
        <v>0.04235423542354235</v>
      </c>
      <c r="H14" s="185">
        <f>SUM(H3:H12)</f>
        <v>909</v>
      </c>
      <c r="I14" s="189">
        <f>SUM(I3:I12)</f>
        <v>1</v>
      </c>
      <c r="J14" s="25" t="s">
        <v>49</v>
      </c>
      <c r="K14" s="185">
        <f>SUM(K3:K12)</f>
        <v>564.5</v>
      </c>
      <c r="L14" s="185">
        <f>SUM(L3:L12)</f>
        <v>344.5</v>
      </c>
      <c r="M14" s="187">
        <f>K14/L14</f>
        <v>1.6386066763425253</v>
      </c>
    </row>
    <row r="15" spans="2:5" ht="21.75" customHeight="1">
      <c r="B15" s="31">
        <v>13</v>
      </c>
      <c r="C15" s="88" t="s">
        <v>113</v>
      </c>
      <c r="D15" s="53">
        <v>27</v>
      </c>
      <c r="E15" s="188">
        <f t="shared" si="2"/>
        <v>0.0297029702970297</v>
      </c>
    </row>
    <row r="16" spans="2:9" ht="21.75" customHeight="1">
      <c r="B16" s="31">
        <v>14</v>
      </c>
      <c r="C16" s="85" t="s">
        <v>30</v>
      </c>
      <c r="D16" s="53">
        <v>19</v>
      </c>
      <c r="E16" s="188">
        <f t="shared" si="2"/>
        <v>0.020902090209020903</v>
      </c>
      <c r="H16" s="48"/>
      <c r="I16" s="48"/>
    </row>
    <row r="17" spans="2:5" ht="21.75" customHeight="1">
      <c r="B17" s="31">
        <v>15</v>
      </c>
      <c r="C17" s="88" t="s">
        <v>114</v>
      </c>
      <c r="D17" s="53">
        <v>18</v>
      </c>
      <c r="E17" s="188">
        <f t="shared" si="2"/>
        <v>0.019801980198019802</v>
      </c>
    </row>
    <row r="18" spans="2:5" ht="21.75" customHeight="1">
      <c r="B18" s="31">
        <v>16</v>
      </c>
      <c r="C18" s="86" t="s">
        <v>26</v>
      </c>
      <c r="D18" s="53">
        <v>17</v>
      </c>
      <c r="E18" s="188">
        <f t="shared" si="2"/>
        <v>0.0187018701870187</v>
      </c>
    </row>
    <row r="19" spans="2:5" ht="21.75" customHeight="1">
      <c r="B19" s="31">
        <v>17</v>
      </c>
      <c r="C19" s="90" t="s">
        <v>42</v>
      </c>
      <c r="D19" s="53">
        <v>17</v>
      </c>
      <c r="E19" s="188">
        <f t="shared" si="2"/>
        <v>0.0187018701870187</v>
      </c>
    </row>
    <row r="20" spans="2:5" ht="21.75" customHeight="1">
      <c r="B20" s="49">
        <v>18</v>
      </c>
      <c r="C20" s="84" t="s">
        <v>36</v>
      </c>
      <c r="D20" s="53">
        <v>11.5</v>
      </c>
      <c r="E20" s="188">
        <f t="shared" si="2"/>
        <v>0.012651265126512651</v>
      </c>
    </row>
    <row r="21" spans="2:5" ht="21.75" customHeight="1">
      <c r="B21" s="49">
        <v>19</v>
      </c>
      <c r="C21" s="87" t="s">
        <v>37</v>
      </c>
      <c r="D21" s="53">
        <v>10</v>
      </c>
      <c r="E21" s="188">
        <f t="shared" si="2"/>
        <v>0.011001100110011002</v>
      </c>
    </row>
    <row r="22" spans="2:5" ht="21.75" customHeight="1">
      <c r="B22" s="49">
        <v>20</v>
      </c>
      <c r="C22" s="90" t="s">
        <v>35</v>
      </c>
      <c r="D22" s="53">
        <v>9</v>
      </c>
      <c r="E22" s="188">
        <f t="shared" si="2"/>
        <v>0.009900990099009901</v>
      </c>
    </row>
    <row r="25" ht="15">
      <c r="C25" s="126" t="s">
        <v>184</v>
      </c>
    </row>
  </sheetData>
  <hyperlinks>
    <hyperlink ref="C25" r:id="rId1" display="http://www.f1-club.ru/images/smilies/th.gif"/>
  </hyperlinks>
  <printOptions/>
  <pageMargins left="0.75" right="0.75" top="1" bottom="1" header="0.5" footer="0.5"/>
  <pageSetup horizontalDpi="120" verticalDpi="12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A1">
      <selection activeCell="K1" sqref="K1"/>
    </sheetView>
  </sheetViews>
  <sheetFormatPr defaultColWidth="9.140625" defaultRowHeight="12.75"/>
  <cols>
    <col min="1" max="2" width="7.7109375" style="1" customWidth="1"/>
    <col min="3" max="20" width="5.7109375" style="1" customWidth="1"/>
    <col min="21" max="21" width="7.7109375" style="1" customWidth="1"/>
    <col min="22" max="26" width="5.7109375" style="1" customWidth="1"/>
    <col min="27" max="16384" width="7.7109375" style="1" customWidth="1"/>
  </cols>
  <sheetData>
    <row r="1" ht="15">
      <c r="U1" s="3" t="s">
        <v>52</v>
      </c>
    </row>
    <row r="2" spans="1:21" ht="15">
      <c r="A2" s="3" t="s">
        <v>52</v>
      </c>
      <c r="B2" s="2" t="s">
        <v>24</v>
      </c>
      <c r="C2" s="154" t="s">
        <v>251</v>
      </c>
      <c r="D2" s="158" t="s">
        <v>252</v>
      </c>
      <c r="E2" s="154" t="s">
        <v>253</v>
      </c>
      <c r="F2" s="154" t="s">
        <v>254</v>
      </c>
      <c r="G2" s="156" t="s">
        <v>255</v>
      </c>
      <c r="H2" s="156" t="s">
        <v>256</v>
      </c>
      <c r="I2" s="156" t="s">
        <v>286</v>
      </c>
      <c r="J2" s="156"/>
      <c r="K2" s="156"/>
      <c r="L2" s="156"/>
      <c r="M2" s="154"/>
      <c r="N2" s="156"/>
      <c r="O2" s="156"/>
      <c r="P2" s="156"/>
      <c r="Q2" s="156"/>
      <c r="R2" s="156"/>
      <c r="S2" s="156"/>
      <c r="T2" s="156"/>
      <c r="U2" s="155" t="s">
        <v>53</v>
      </c>
    </row>
    <row r="3" spans="1:21" ht="15">
      <c r="A3" s="3" t="s">
        <v>53</v>
      </c>
      <c r="B3" s="5">
        <v>2009</v>
      </c>
      <c r="C3" s="30">
        <v>1</v>
      </c>
      <c r="D3" s="157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5">
        <v>2009</v>
      </c>
    </row>
    <row r="4" spans="1:21" ht="15">
      <c r="A4" s="56" t="s">
        <v>3</v>
      </c>
      <c r="B4" s="16" t="s">
        <v>34</v>
      </c>
      <c r="C4" s="20">
        <v>1</v>
      </c>
      <c r="D4" s="20">
        <v>1</v>
      </c>
      <c r="E4" s="20">
        <v>3</v>
      </c>
      <c r="F4" s="20">
        <v>1</v>
      </c>
      <c r="G4" s="20">
        <v>1</v>
      </c>
      <c r="H4" s="20">
        <v>1</v>
      </c>
      <c r="I4" s="20">
        <v>1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7" t="s">
        <v>3</v>
      </c>
    </row>
    <row r="5" spans="1:21" ht="15">
      <c r="A5" s="56" t="s">
        <v>4</v>
      </c>
      <c r="B5" s="16" t="s">
        <v>40</v>
      </c>
      <c r="C5" s="20">
        <v>2</v>
      </c>
      <c r="D5" s="20">
        <v>5</v>
      </c>
      <c r="E5" s="20">
        <v>4</v>
      </c>
      <c r="F5" s="20">
        <v>5</v>
      </c>
      <c r="G5" s="20">
        <v>2</v>
      </c>
      <c r="H5" s="20">
        <v>2</v>
      </c>
      <c r="I5" s="20" t="s">
        <v>49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54" t="s">
        <v>4</v>
      </c>
    </row>
    <row r="6" spans="1:21" ht="15">
      <c r="A6" s="56" t="s">
        <v>5</v>
      </c>
      <c r="B6" s="13" t="s">
        <v>41</v>
      </c>
      <c r="C6" s="20">
        <v>13</v>
      </c>
      <c r="D6" s="20">
        <v>15</v>
      </c>
      <c r="E6" s="6">
        <v>1</v>
      </c>
      <c r="F6" s="6">
        <v>2</v>
      </c>
      <c r="G6" s="20">
        <v>4</v>
      </c>
      <c r="H6" s="20" t="s">
        <v>49</v>
      </c>
      <c r="I6" s="20">
        <v>3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54" t="s">
        <v>5</v>
      </c>
    </row>
    <row r="7" spans="1:21" ht="15">
      <c r="A7" s="56" t="s">
        <v>6</v>
      </c>
      <c r="B7" s="13" t="s">
        <v>38</v>
      </c>
      <c r="C7" s="20">
        <v>12</v>
      </c>
      <c r="D7" s="20">
        <v>6</v>
      </c>
      <c r="E7" s="20">
        <v>2</v>
      </c>
      <c r="F7" s="20">
        <v>11</v>
      </c>
      <c r="G7" s="20">
        <v>3</v>
      </c>
      <c r="H7" s="20">
        <v>5</v>
      </c>
      <c r="I7" s="20">
        <v>2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54" t="s">
        <v>6</v>
      </c>
    </row>
    <row r="8" spans="1:21" ht="15">
      <c r="A8" s="56" t="s">
        <v>7</v>
      </c>
      <c r="B8" s="14" t="s">
        <v>33</v>
      </c>
      <c r="C8" s="20">
        <v>4</v>
      </c>
      <c r="D8" s="20">
        <v>3</v>
      </c>
      <c r="E8" s="6">
        <v>7</v>
      </c>
      <c r="F8" s="6">
        <v>7</v>
      </c>
      <c r="G8" s="20">
        <v>10</v>
      </c>
      <c r="H8" s="20">
        <v>10</v>
      </c>
      <c r="I8" s="20">
        <v>8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54" t="s">
        <v>7</v>
      </c>
    </row>
    <row r="9" spans="1:21" ht="15">
      <c r="A9" s="7" t="s">
        <v>8</v>
      </c>
      <c r="B9" s="11" t="s">
        <v>31</v>
      </c>
      <c r="C9" s="20">
        <v>5</v>
      </c>
      <c r="D9" s="20">
        <v>11</v>
      </c>
      <c r="E9" s="20">
        <v>9</v>
      </c>
      <c r="F9" s="20">
        <v>8</v>
      </c>
      <c r="G9" s="20">
        <v>5</v>
      </c>
      <c r="H9" s="20">
        <v>7</v>
      </c>
      <c r="I9" s="20">
        <v>10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54" t="s">
        <v>8</v>
      </c>
    </row>
    <row r="10" spans="1:21" ht="15">
      <c r="A10" s="7" t="s">
        <v>9</v>
      </c>
      <c r="B10" s="14" t="s">
        <v>39</v>
      </c>
      <c r="C10" s="20">
        <v>3</v>
      </c>
      <c r="D10" s="20">
        <v>4</v>
      </c>
      <c r="E10" s="20" t="s">
        <v>49</v>
      </c>
      <c r="F10" s="20">
        <v>3</v>
      </c>
      <c r="G10" s="20" t="s">
        <v>49</v>
      </c>
      <c r="H10" s="20">
        <v>13</v>
      </c>
      <c r="I10" s="20">
        <v>4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54" t="s">
        <v>9</v>
      </c>
    </row>
    <row r="11" spans="1:21" ht="15">
      <c r="A11" s="7" t="s">
        <v>10</v>
      </c>
      <c r="B11" s="12" t="s">
        <v>32</v>
      </c>
      <c r="C11" s="20">
        <v>6</v>
      </c>
      <c r="D11" s="20">
        <v>8</v>
      </c>
      <c r="E11" s="20">
        <v>15</v>
      </c>
      <c r="F11" s="20">
        <v>9</v>
      </c>
      <c r="G11" s="20">
        <v>8</v>
      </c>
      <c r="H11" s="20">
        <v>6</v>
      </c>
      <c r="I11" s="20">
        <v>5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54" t="s">
        <v>10</v>
      </c>
    </row>
    <row r="12" spans="1:21" ht="15">
      <c r="A12" s="7" t="s">
        <v>11</v>
      </c>
      <c r="B12" s="29" t="s">
        <v>25</v>
      </c>
      <c r="C12" s="20" t="s">
        <v>49</v>
      </c>
      <c r="D12" s="20">
        <v>7</v>
      </c>
      <c r="E12" s="20">
        <v>6</v>
      </c>
      <c r="F12" s="20">
        <v>4</v>
      </c>
      <c r="G12" s="20">
        <v>9</v>
      </c>
      <c r="H12" s="20">
        <v>12</v>
      </c>
      <c r="I12" s="20">
        <v>13</v>
      </c>
      <c r="J12" s="20"/>
      <c r="K12" s="20"/>
      <c r="L12" s="20"/>
      <c r="M12" s="20"/>
      <c r="N12" s="6"/>
      <c r="O12" s="6"/>
      <c r="P12" s="6"/>
      <c r="Q12" s="6"/>
      <c r="R12" s="6"/>
      <c r="S12" s="6"/>
      <c r="T12" s="6"/>
      <c r="U12" s="54" t="s">
        <v>11</v>
      </c>
    </row>
    <row r="13" spans="1:21" ht="15">
      <c r="A13" s="7" t="s">
        <v>12</v>
      </c>
      <c r="B13" s="10" t="s">
        <v>29</v>
      </c>
      <c r="C13" s="20">
        <v>10</v>
      </c>
      <c r="D13" s="20">
        <v>2</v>
      </c>
      <c r="E13" s="20">
        <v>12</v>
      </c>
      <c r="F13" s="20" t="s">
        <v>49</v>
      </c>
      <c r="G13" s="20">
        <v>7</v>
      </c>
      <c r="H13" s="20">
        <v>11</v>
      </c>
      <c r="I13" s="20">
        <v>11</v>
      </c>
      <c r="J13" s="20"/>
      <c r="K13" s="20"/>
      <c r="L13" s="20"/>
      <c r="M13" s="20"/>
      <c r="N13" s="6"/>
      <c r="O13" s="6"/>
      <c r="P13" s="6"/>
      <c r="Q13" s="6"/>
      <c r="R13" s="6"/>
      <c r="S13" s="6"/>
      <c r="T13" s="6"/>
      <c r="U13" s="54" t="s">
        <v>12</v>
      </c>
    </row>
    <row r="14" spans="1:21" ht="15">
      <c r="A14" s="56" t="s">
        <v>43</v>
      </c>
      <c r="B14" s="9" t="s">
        <v>27</v>
      </c>
      <c r="C14" s="20">
        <v>15</v>
      </c>
      <c r="D14" s="20">
        <v>14</v>
      </c>
      <c r="E14" s="20">
        <v>10</v>
      </c>
      <c r="F14" s="20">
        <v>6</v>
      </c>
      <c r="G14" s="8" t="s">
        <v>258</v>
      </c>
      <c r="H14" s="20">
        <v>3</v>
      </c>
      <c r="I14" s="20">
        <v>9</v>
      </c>
      <c r="J14" s="20"/>
      <c r="K14" s="20"/>
      <c r="L14" s="20"/>
      <c r="M14" s="20"/>
      <c r="N14" s="6"/>
      <c r="O14" s="6"/>
      <c r="P14" s="6"/>
      <c r="Q14" s="6"/>
      <c r="R14" s="6"/>
      <c r="S14" s="6"/>
      <c r="T14" s="6"/>
      <c r="U14" s="54" t="s">
        <v>43</v>
      </c>
    </row>
    <row r="15" spans="1:21" ht="15">
      <c r="A15" s="56" t="s">
        <v>44</v>
      </c>
      <c r="B15" s="9" t="s">
        <v>28</v>
      </c>
      <c r="C15" s="20" t="s">
        <v>49</v>
      </c>
      <c r="D15" s="20">
        <v>9</v>
      </c>
      <c r="E15" s="20" t="s">
        <v>49</v>
      </c>
      <c r="F15" s="20">
        <v>14</v>
      </c>
      <c r="G15" s="6">
        <v>6</v>
      </c>
      <c r="H15" s="20">
        <v>4</v>
      </c>
      <c r="I15" s="20">
        <v>6</v>
      </c>
      <c r="J15" s="20"/>
      <c r="K15" s="20"/>
      <c r="L15" s="20"/>
      <c r="M15" s="20"/>
      <c r="N15" s="6"/>
      <c r="O15" s="6"/>
      <c r="P15" s="6"/>
      <c r="Q15" s="6"/>
      <c r="R15" s="6"/>
      <c r="S15" s="6"/>
      <c r="T15" s="6"/>
      <c r="U15" s="54" t="s">
        <v>44</v>
      </c>
    </row>
    <row r="16" spans="1:21" ht="15">
      <c r="A16" s="56" t="s">
        <v>55</v>
      </c>
      <c r="B16" s="15" t="s">
        <v>59</v>
      </c>
      <c r="C16" s="20">
        <v>8</v>
      </c>
      <c r="D16" s="20">
        <v>10</v>
      </c>
      <c r="E16" s="6">
        <v>11</v>
      </c>
      <c r="F16" s="6">
        <v>13</v>
      </c>
      <c r="G16" s="20" t="s">
        <v>49</v>
      </c>
      <c r="H16" s="20">
        <v>8</v>
      </c>
      <c r="I16" s="6" t="s">
        <v>49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54" t="s">
        <v>55</v>
      </c>
    </row>
    <row r="17" spans="1:21" ht="15">
      <c r="A17" s="56" t="s">
        <v>56</v>
      </c>
      <c r="B17" s="15" t="s">
        <v>58</v>
      </c>
      <c r="C17" s="20">
        <v>7</v>
      </c>
      <c r="D17" s="20" t="s">
        <v>49</v>
      </c>
      <c r="E17" s="6">
        <v>8</v>
      </c>
      <c r="F17" s="6" t="s">
        <v>49</v>
      </c>
      <c r="G17" s="20" t="s">
        <v>49</v>
      </c>
      <c r="H17" s="20" t="s">
        <v>49</v>
      </c>
      <c r="I17" s="6">
        <v>15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54" t="s">
        <v>56</v>
      </c>
    </row>
    <row r="18" spans="1:21" ht="15">
      <c r="A18" s="56" t="s">
        <v>57</v>
      </c>
      <c r="B18" s="18" t="s">
        <v>42</v>
      </c>
      <c r="C18" s="20">
        <v>11</v>
      </c>
      <c r="D18" s="20" t="s">
        <v>49</v>
      </c>
      <c r="E18" s="6">
        <v>14</v>
      </c>
      <c r="F18" s="6">
        <v>15</v>
      </c>
      <c r="G18" s="6">
        <v>14</v>
      </c>
      <c r="H18" s="20">
        <v>9</v>
      </c>
      <c r="I18" s="6" t="s">
        <v>49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4" t="s">
        <v>57</v>
      </c>
    </row>
    <row r="19" spans="1:21" ht="15">
      <c r="A19" s="36" t="s">
        <v>54</v>
      </c>
      <c r="B19" s="29" t="s">
        <v>26</v>
      </c>
      <c r="C19" s="20" t="s">
        <v>49</v>
      </c>
      <c r="D19" s="20" t="s">
        <v>49</v>
      </c>
      <c r="E19" s="20">
        <v>5</v>
      </c>
      <c r="F19" s="20">
        <v>12</v>
      </c>
      <c r="G19" s="6" t="s">
        <v>49</v>
      </c>
      <c r="H19" s="20" t="s">
        <v>49</v>
      </c>
      <c r="I19" s="6">
        <v>14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55" t="s">
        <v>54</v>
      </c>
    </row>
    <row r="20" spans="1:21" ht="15">
      <c r="A20" s="31" t="s">
        <v>49</v>
      </c>
      <c r="B20" s="11" t="s">
        <v>36</v>
      </c>
      <c r="C20" s="20" t="s">
        <v>49</v>
      </c>
      <c r="D20" s="20">
        <v>13</v>
      </c>
      <c r="E20" s="6" t="s">
        <v>49</v>
      </c>
      <c r="F20" s="6">
        <v>10</v>
      </c>
      <c r="G20" s="6">
        <v>12</v>
      </c>
      <c r="H20" s="20" t="s">
        <v>49</v>
      </c>
      <c r="I20" s="6" t="s">
        <v>49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27"/>
    </row>
    <row r="21" spans="1:21" ht="15">
      <c r="A21" s="31" t="s">
        <v>49</v>
      </c>
      <c r="B21" s="10" t="s">
        <v>30</v>
      </c>
      <c r="C21" s="20">
        <v>14</v>
      </c>
      <c r="D21" s="20" t="s">
        <v>49</v>
      </c>
      <c r="E21" s="20">
        <v>13</v>
      </c>
      <c r="F21" s="20" t="s">
        <v>49</v>
      </c>
      <c r="G21" s="6">
        <v>11</v>
      </c>
      <c r="H21" s="20" t="s">
        <v>49</v>
      </c>
      <c r="I21" s="6">
        <v>7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27"/>
    </row>
    <row r="22" spans="1:21" ht="15">
      <c r="A22" s="31" t="s">
        <v>49</v>
      </c>
      <c r="B22" s="18" t="s">
        <v>35</v>
      </c>
      <c r="C22" s="20">
        <v>9</v>
      </c>
      <c r="D22" s="20" t="s">
        <v>49</v>
      </c>
      <c r="E22" s="6" t="s">
        <v>49</v>
      </c>
      <c r="F22" s="6" t="s">
        <v>49</v>
      </c>
      <c r="G22" s="6" t="s">
        <v>49</v>
      </c>
      <c r="H22" s="20">
        <v>14</v>
      </c>
      <c r="I22" s="6" t="s">
        <v>49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27"/>
    </row>
    <row r="23" spans="1:21" ht="15">
      <c r="A23" s="31" t="s">
        <v>49</v>
      </c>
      <c r="B23" s="12" t="s">
        <v>37</v>
      </c>
      <c r="C23" s="20" t="s">
        <v>49</v>
      </c>
      <c r="D23" s="20">
        <v>12</v>
      </c>
      <c r="E23" s="20" t="s">
        <v>49</v>
      </c>
      <c r="F23" s="20" t="s">
        <v>49</v>
      </c>
      <c r="G23" s="6">
        <v>13</v>
      </c>
      <c r="H23" s="20">
        <v>15</v>
      </c>
      <c r="I23" s="6">
        <v>12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27"/>
    </row>
    <row r="24" spans="1:21" ht="15">
      <c r="A24" s="3" t="s">
        <v>52</v>
      </c>
      <c r="B24" s="3"/>
      <c r="C24" s="2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3" t="s">
        <v>52</v>
      </c>
    </row>
    <row r="25" spans="1:21" ht="15">
      <c r="A25" s="3" t="s">
        <v>53</v>
      </c>
      <c r="B25" s="30" t="s">
        <v>2</v>
      </c>
      <c r="C25" s="30">
        <v>1</v>
      </c>
      <c r="D25" s="157" t="s">
        <v>257</v>
      </c>
      <c r="E25" s="30">
        <v>3</v>
      </c>
      <c r="F25" s="30">
        <v>4</v>
      </c>
      <c r="G25" s="30">
        <v>5</v>
      </c>
      <c r="H25" s="30">
        <v>6</v>
      </c>
      <c r="I25" s="30">
        <v>7</v>
      </c>
      <c r="J25" s="30">
        <v>8</v>
      </c>
      <c r="K25" s="30">
        <v>9</v>
      </c>
      <c r="L25" s="30">
        <v>10</v>
      </c>
      <c r="M25" s="30">
        <v>11</v>
      </c>
      <c r="N25" s="30">
        <v>12</v>
      </c>
      <c r="O25" s="30">
        <v>13</v>
      </c>
      <c r="P25" s="30">
        <v>14</v>
      </c>
      <c r="Q25" s="30">
        <v>15</v>
      </c>
      <c r="R25" s="30">
        <v>16</v>
      </c>
      <c r="S25" s="30">
        <v>17</v>
      </c>
      <c r="T25" s="30">
        <v>18</v>
      </c>
      <c r="U25" s="3" t="s">
        <v>53</v>
      </c>
    </row>
    <row r="26" spans="1:21" ht="15">
      <c r="A26" s="56">
        <v>25</v>
      </c>
      <c r="B26" s="16" t="s">
        <v>34</v>
      </c>
      <c r="C26" s="20">
        <v>25</v>
      </c>
      <c r="D26" s="8">
        <v>12.5</v>
      </c>
      <c r="E26" s="20">
        <v>16</v>
      </c>
      <c r="F26" s="20">
        <v>25</v>
      </c>
      <c r="G26" s="20">
        <v>25</v>
      </c>
      <c r="H26" s="20">
        <v>25</v>
      </c>
      <c r="I26" s="20">
        <v>25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7">
        <f aca="true" t="shared" si="0" ref="U26:U37">SUM(C26:T26)</f>
        <v>153.5</v>
      </c>
    </row>
    <row r="27" spans="1:21" ht="15">
      <c r="A27" s="56">
        <v>20</v>
      </c>
      <c r="B27" s="16" t="s">
        <v>40</v>
      </c>
      <c r="C27" s="20">
        <v>20</v>
      </c>
      <c r="D27" s="8">
        <v>5.5</v>
      </c>
      <c r="E27" s="20">
        <v>13</v>
      </c>
      <c r="F27" s="20">
        <v>11</v>
      </c>
      <c r="G27" s="20">
        <v>20</v>
      </c>
      <c r="H27" s="20">
        <v>20</v>
      </c>
      <c r="I27" s="20" t="s">
        <v>49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7">
        <f t="shared" si="0"/>
        <v>89.5</v>
      </c>
    </row>
    <row r="28" spans="1:21" ht="15">
      <c r="A28" s="56">
        <v>16</v>
      </c>
      <c r="B28" s="13" t="s">
        <v>38</v>
      </c>
      <c r="C28" s="20">
        <v>4</v>
      </c>
      <c r="D28" s="8">
        <v>5</v>
      </c>
      <c r="E28" s="20">
        <v>20</v>
      </c>
      <c r="F28" s="20">
        <v>5</v>
      </c>
      <c r="G28" s="20">
        <v>16</v>
      </c>
      <c r="H28" s="20">
        <v>11</v>
      </c>
      <c r="I28" s="20">
        <v>20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7">
        <f t="shared" si="0"/>
        <v>81</v>
      </c>
    </row>
    <row r="29" spans="1:21" ht="15">
      <c r="A29" s="56">
        <v>13</v>
      </c>
      <c r="B29" s="13" t="s">
        <v>41</v>
      </c>
      <c r="C29" s="20">
        <v>3</v>
      </c>
      <c r="D29" s="8">
        <v>0.5</v>
      </c>
      <c r="E29" s="20">
        <v>25</v>
      </c>
      <c r="F29" s="20">
        <v>20</v>
      </c>
      <c r="G29" s="20">
        <v>13</v>
      </c>
      <c r="H29" s="20" t="s">
        <v>49</v>
      </c>
      <c r="I29" s="20">
        <v>16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7">
        <f t="shared" si="0"/>
        <v>77.5</v>
      </c>
    </row>
    <row r="30" spans="1:21" ht="15">
      <c r="A30" s="56">
        <v>11</v>
      </c>
      <c r="B30" s="14" t="s">
        <v>33</v>
      </c>
      <c r="C30" s="20">
        <v>13</v>
      </c>
      <c r="D30" s="8">
        <v>8</v>
      </c>
      <c r="E30" s="20">
        <v>9</v>
      </c>
      <c r="F30" s="20">
        <v>9</v>
      </c>
      <c r="G30" s="20">
        <v>6</v>
      </c>
      <c r="H30" s="20">
        <v>6</v>
      </c>
      <c r="I30" s="20">
        <v>8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7">
        <f t="shared" si="0"/>
        <v>59</v>
      </c>
    </row>
    <row r="31" spans="1:21" ht="15">
      <c r="A31" s="7">
        <v>10</v>
      </c>
      <c r="B31" s="14" t="s">
        <v>39</v>
      </c>
      <c r="C31" s="20">
        <v>16</v>
      </c>
      <c r="D31" s="8">
        <v>6.5</v>
      </c>
      <c r="E31" s="20" t="s">
        <v>49</v>
      </c>
      <c r="F31" s="20">
        <v>16</v>
      </c>
      <c r="G31" s="20" t="s">
        <v>49</v>
      </c>
      <c r="H31" s="20">
        <v>3</v>
      </c>
      <c r="I31" s="20">
        <v>13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7">
        <f t="shared" si="0"/>
        <v>54.5</v>
      </c>
    </row>
    <row r="32" spans="1:21" ht="15">
      <c r="A32" s="7">
        <v>9</v>
      </c>
      <c r="B32" s="11" t="s">
        <v>31</v>
      </c>
      <c r="C32" s="20">
        <v>11</v>
      </c>
      <c r="D32" s="8">
        <v>2.5</v>
      </c>
      <c r="E32" s="20">
        <v>7</v>
      </c>
      <c r="F32" s="20">
        <v>8</v>
      </c>
      <c r="G32" s="20">
        <v>11</v>
      </c>
      <c r="H32" s="20">
        <v>9</v>
      </c>
      <c r="I32" s="20">
        <v>6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7">
        <f t="shared" si="0"/>
        <v>54.5</v>
      </c>
    </row>
    <row r="33" spans="1:21" ht="15">
      <c r="A33" s="7">
        <v>8</v>
      </c>
      <c r="B33" s="12" t="s">
        <v>32</v>
      </c>
      <c r="C33" s="20">
        <v>10</v>
      </c>
      <c r="D33" s="8">
        <v>4</v>
      </c>
      <c r="E33" s="20">
        <v>1</v>
      </c>
      <c r="F33" s="20">
        <v>7</v>
      </c>
      <c r="G33" s="20">
        <v>8</v>
      </c>
      <c r="H33" s="20">
        <v>10</v>
      </c>
      <c r="I33" s="20">
        <v>11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7">
        <f t="shared" si="0"/>
        <v>51</v>
      </c>
    </row>
    <row r="34" spans="1:21" ht="15">
      <c r="A34" s="7">
        <v>7</v>
      </c>
      <c r="B34" s="29" t="s">
        <v>25</v>
      </c>
      <c r="C34" s="20" t="s">
        <v>49</v>
      </c>
      <c r="D34" s="8">
        <v>4.5</v>
      </c>
      <c r="E34" s="20">
        <v>10</v>
      </c>
      <c r="F34" s="20">
        <v>13</v>
      </c>
      <c r="G34" s="20">
        <v>7</v>
      </c>
      <c r="H34" s="20">
        <v>4</v>
      </c>
      <c r="I34" s="20">
        <v>3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7">
        <f t="shared" si="0"/>
        <v>41.5</v>
      </c>
    </row>
    <row r="35" spans="1:21" ht="15">
      <c r="A35" s="7">
        <v>6</v>
      </c>
      <c r="B35" s="9" t="s">
        <v>27</v>
      </c>
      <c r="C35" s="20">
        <v>1</v>
      </c>
      <c r="D35" s="8">
        <v>1</v>
      </c>
      <c r="E35" s="20">
        <v>6</v>
      </c>
      <c r="F35" s="20">
        <v>10</v>
      </c>
      <c r="G35" s="8" t="s">
        <v>259</v>
      </c>
      <c r="H35" s="20">
        <v>16</v>
      </c>
      <c r="I35" s="20">
        <v>7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7">
        <f t="shared" si="0"/>
        <v>41</v>
      </c>
    </row>
    <row r="36" spans="1:21" ht="15">
      <c r="A36" s="56">
        <v>5</v>
      </c>
      <c r="B36" s="10" t="s">
        <v>29</v>
      </c>
      <c r="C36" s="20">
        <v>6</v>
      </c>
      <c r="D36" s="8">
        <v>10</v>
      </c>
      <c r="E36" s="20">
        <v>4</v>
      </c>
      <c r="F36" s="20" t="s">
        <v>49</v>
      </c>
      <c r="G36" s="20">
        <v>9</v>
      </c>
      <c r="H36" s="20">
        <v>5</v>
      </c>
      <c r="I36" s="20">
        <v>5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7">
        <f t="shared" si="0"/>
        <v>39</v>
      </c>
    </row>
    <row r="37" spans="1:21" ht="15">
      <c r="A37" s="56">
        <v>4</v>
      </c>
      <c r="B37" s="9" t="s">
        <v>28</v>
      </c>
      <c r="C37" s="20" t="s">
        <v>49</v>
      </c>
      <c r="D37" s="8">
        <v>3.5</v>
      </c>
      <c r="E37" s="20" t="s">
        <v>49</v>
      </c>
      <c r="F37" s="20">
        <v>2</v>
      </c>
      <c r="G37" s="20">
        <v>10</v>
      </c>
      <c r="H37" s="20">
        <v>13</v>
      </c>
      <c r="I37" s="20">
        <v>10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7">
        <f t="shared" si="0"/>
        <v>38.5</v>
      </c>
    </row>
    <row r="38" spans="1:21" ht="15">
      <c r="A38" s="56">
        <v>3</v>
      </c>
      <c r="B38" s="15" t="s">
        <v>59</v>
      </c>
      <c r="C38" s="20">
        <v>8</v>
      </c>
      <c r="D38" s="8">
        <v>3</v>
      </c>
      <c r="E38" s="20">
        <v>5</v>
      </c>
      <c r="F38" s="20">
        <v>3</v>
      </c>
      <c r="G38" s="20" t="s">
        <v>49</v>
      </c>
      <c r="H38" s="20">
        <v>8</v>
      </c>
      <c r="I38" s="20" t="s">
        <v>49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7">
        <f aca="true" t="shared" si="1" ref="U38:U45">SUM(C38:T38)</f>
        <v>27</v>
      </c>
    </row>
    <row r="39" spans="1:21" ht="15">
      <c r="A39" s="56">
        <v>2</v>
      </c>
      <c r="B39" s="10" t="s">
        <v>30</v>
      </c>
      <c r="C39" s="20">
        <v>2</v>
      </c>
      <c r="D39" s="8" t="s">
        <v>49</v>
      </c>
      <c r="E39" s="20">
        <v>3</v>
      </c>
      <c r="F39" s="20" t="s">
        <v>49</v>
      </c>
      <c r="G39" s="20">
        <v>5</v>
      </c>
      <c r="H39" s="20" t="s">
        <v>49</v>
      </c>
      <c r="I39" s="20">
        <v>9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7">
        <f>SUM(C39:T39)</f>
        <v>19</v>
      </c>
    </row>
    <row r="40" spans="1:21" ht="15">
      <c r="A40" s="56">
        <v>1</v>
      </c>
      <c r="B40" s="15" t="s">
        <v>58</v>
      </c>
      <c r="C40" s="20">
        <v>9</v>
      </c>
      <c r="D40" s="8" t="s">
        <v>49</v>
      </c>
      <c r="E40" s="20">
        <v>8</v>
      </c>
      <c r="F40" s="20" t="s">
        <v>49</v>
      </c>
      <c r="G40" s="20" t="s">
        <v>49</v>
      </c>
      <c r="H40" s="20" t="s">
        <v>49</v>
      </c>
      <c r="I40" s="20">
        <v>1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7">
        <f t="shared" si="1"/>
        <v>18</v>
      </c>
    </row>
    <row r="41" spans="1:21" ht="15">
      <c r="A41" s="36" t="s">
        <v>49</v>
      </c>
      <c r="B41" s="29" t="s">
        <v>26</v>
      </c>
      <c r="C41" s="20" t="s">
        <v>49</v>
      </c>
      <c r="D41" s="8" t="s">
        <v>49</v>
      </c>
      <c r="E41" s="20">
        <v>11</v>
      </c>
      <c r="F41" s="20">
        <v>4</v>
      </c>
      <c r="G41" s="20" t="s">
        <v>49</v>
      </c>
      <c r="H41" s="20" t="s">
        <v>49</v>
      </c>
      <c r="I41" s="20">
        <v>2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7">
        <f>SUM(C41:T41)</f>
        <v>17</v>
      </c>
    </row>
    <row r="42" spans="1:21" ht="15">
      <c r="A42" s="36" t="s">
        <v>49</v>
      </c>
      <c r="B42" s="18" t="s">
        <v>42</v>
      </c>
      <c r="C42" s="20">
        <v>5</v>
      </c>
      <c r="D42" s="8" t="s">
        <v>49</v>
      </c>
      <c r="E42" s="20">
        <v>2</v>
      </c>
      <c r="F42" s="20">
        <v>1</v>
      </c>
      <c r="G42" s="20">
        <v>2</v>
      </c>
      <c r="H42" s="20">
        <v>7</v>
      </c>
      <c r="I42" s="20" t="s">
        <v>49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7">
        <f>SUM(C42:T42)</f>
        <v>17</v>
      </c>
    </row>
    <row r="43" spans="1:21" ht="15">
      <c r="A43" s="36" t="s">
        <v>49</v>
      </c>
      <c r="B43" s="11" t="s">
        <v>36</v>
      </c>
      <c r="C43" s="20" t="s">
        <v>49</v>
      </c>
      <c r="D43" s="8">
        <v>1.5</v>
      </c>
      <c r="E43" s="20" t="s">
        <v>49</v>
      </c>
      <c r="F43" s="20">
        <v>6</v>
      </c>
      <c r="G43" s="20">
        <v>4</v>
      </c>
      <c r="H43" s="20" t="s">
        <v>49</v>
      </c>
      <c r="I43" s="20" t="s">
        <v>49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7">
        <f t="shared" si="1"/>
        <v>11.5</v>
      </c>
    </row>
    <row r="44" spans="1:21" ht="15">
      <c r="A44" s="36" t="s">
        <v>49</v>
      </c>
      <c r="B44" s="12" t="s">
        <v>37</v>
      </c>
      <c r="C44" s="20" t="s">
        <v>49</v>
      </c>
      <c r="D44" s="8">
        <v>2</v>
      </c>
      <c r="E44" s="20" t="s">
        <v>49</v>
      </c>
      <c r="F44" s="20" t="s">
        <v>49</v>
      </c>
      <c r="G44" s="20">
        <v>3</v>
      </c>
      <c r="H44" s="20">
        <v>1</v>
      </c>
      <c r="I44" s="20">
        <v>4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7">
        <f>SUM(C44:T44)</f>
        <v>10</v>
      </c>
    </row>
    <row r="45" spans="1:21" ht="15">
      <c r="A45" s="23" t="s">
        <v>49</v>
      </c>
      <c r="B45" s="18" t="s">
        <v>35</v>
      </c>
      <c r="C45" s="20">
        <v>7</v>
      </c>
      <c r="D45" s="8" t="s">
        <v>49</v>
      </c>
      <c r="E45" s="20" t="s">
        <v>49</v>
      </c>
      <c r="F45" s="20" t="s">
        <v>49</v>
      </c>
      <c r="G45" s="20" t="s">
        <v>49</v>
      </c>
      <c r="H45" s="20">
        <v>2</v>
      </c>
      <c r="I45" s="20" t="s">
        <v>49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7">
        <f t="shared" si="1"/>
        <v>9</v>
      </c>
    </row>
    <row r="46" spans="1:21" ht="15">
      <c r="A46" s="3" t="s">
        <v>52</v>
      </c>
      <c r="B46" s="3"/>
      <c r="C46" s="30">
        <v>1</v>
      </c>
      <c r="D46" s="157" t="s">
        <v>257</v>
      </c>
      <c r="E46" s="30">
        <v>3</v>
      </c>
      <c r="F46" s="30">
        <v>4</v>
      </c>
      <c r="G46" s="30">
        <v>5</v>
      </c>
      <c r="H46" s="30">
        <v>6</v>
      </c>
      <c r="I46" s="30">
        <v>7</v>
      </c>
      <c r="J46" s="30">
        <v>8</v>
      </c>
      <c r="K46" s="30">
        <v>9</v>
      </c>
      <c r="L46" s="30">
        <v>10</v>
      </c>
      <c r="M46" s="30">
        <v>11</v>
      </c>
      <c r="N46" s="30">
        <v>12</v>
      </c>
      <c r="O46" s="30">
        <v>13</v>
      </c>
      <c r="P46" s="30">
        <v>14</v>
      </c>
      <c r="Q46" s="30">
        <v>15</v>
      </c>
      <c r="R46" s="30">
        <v>16</v>
      </c>
      <c r="S46" s="30">
        <v>17</v>
      </c>
      <c r="T46" s="30">
        <v>18</v>
      </c>
      <c r="U46" s="3" t="s">
        <v>52</v>
      </c>
    </row>
    <row r="47" spans="1:21" ht="15">
      <c r="A47" s="3" t="s">
        <v>53</v>
      </c>
      <c r="U47" s="3" t="s">
        <v>53</v>
      </c>
    </row>
    <row r="48" spans="2:21" ht="15">
      <c r="B48" s="3" t="s">
        <v>47</v>
      </c>
      <c r="C48" s="3" t="s">
        <v>1</v>
      </c>
      <c r="D48" s="2" t="s">
        <v>0</v>
      </c>
      <c r="E48" s="4"/>
      <c r="F48" s="4"/>
      <c r="M48" s="21"/>
      <c r="U48" s="3" t="s">
        <v>47</v>
      </c>
    </row>
    <row r="49" spans="1:23" ht="15">
      <c r="A49" s="3" t="s">
        <v>47</v>
      </c>
      <c r="B49" s="5">
        <v>2009</v>
      </c>
      <c r="C49" s="30">
        <v>1</v>
      </c>
      <c r="D49" s="30">
        <v>2</v>
      </c>
      <c r="E49" s="30">
        <v>3</v>
      </c>
      <c r="F49" s="30">
        <v>4</v>
      </c>
      <c r="G49" s="30">
        <v>5</v>
      </c>
      <c r="H49" s="30">
        <v>6</v>
      </c>
      <c r="I49" s="30">
        <v>7</v>
      </c>
      <c r="J49" s="30">
        <v>8</v>
      </c>
      <c r="K49" s="30">
        <v>9</v>
      </c>
      <c r="L49" s="30">
        <v>10</v>
      </c>
      <c r="M49" s="30">
        <v>11</v>
      </c>
      <c r="N49" s="30">
        <v>12</v>
      </c>
      <c r="O49" s="30">
        <v>13</v>
      </c>
      <c r="P49" s="30">
        <v>14</v>
      </c>
      <c r="Q49" s="30">
        <v>15</v>
      </c>
      <c r="R49" s="30">
        <v>16</v>
      </c>
      <c r="S49" s="30">
        <v>17</v>
      </c>
      <c r="T49" s="30">
        <v>18</v>
      </c>
      <c r="U49" s="5">
        <v>2009</v>
      </c>
      <c r="V49" s="21"/>
      <c r="W49" s="21"/>
    </row>
    <row r="50" spans="2:21" ht="15">
      <c r="B50" s="9" t="s">
        <v>13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8" t="s">
        <v>3</v>
      </c>
    </row>
    <row r="51" spans="2:21" ht="15">
      <c r="B51" s="29" t="s">
        <v>14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8" t="s">
        <v>4</v>
      </c>
    </row>
    <row r="52" spans="2:21" ht="15">
      <c r="B52" s="10" t="s">
        <v>15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8" t="s">
        <v>5</v>
      </c>
    </row>
    <row r="53" spans="2:21" ht="15">
      <c r="B53" s="13" t="s">
        <v>21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8" t="s">
        <v>6</v>
      </c>
    </row>
    <row r="54" spans="2:21" ht="15">
      <c r="B54" s="14" t="s">
        <v>18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8" t="s">
        <v>7</v>
      </c>
    </row>
    <row r="55" spans="2:21" ht="15">
      <c r="B55" s="12" t="s">
        <v>17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8" t="s">
        <v>8</v>
      </c>
    </row>
    <row r="56" spans="2:21" ht="15">
      <c r="B56" s="11" t="s">
        <v>16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8" t="s">
        <v>9</v>
      </c>
    </row>
    <row r="57" spans="2:21" ht="15">
      <c r="B57" s="16" t="s">
        <v>19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8" t="s">
        <v>10</v>
      </c>
    </row>
    <row r="58" spans="1:21" ht="15">
      <c r="A58" s="36" t="s">
        <v>51</v>
      </c>
      <c r="B58" s="15" t="s">
        <v>22</v>
      </c>
      <c r="C58" s="20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36" t="s">
        <v>51</v>
      </c>
    </row>
    <row r="59" spans="2:21" ht="15">
      <c r="B59" s="18" t="s">
        <v>23</v>
      </c>
      <c r="C59" s="20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8"/>
    </row>
    <row r="60" spans="2:21" ht="15">
      <c r="B60" s="17" t="s">
        <v>20</v>
      </c>
      <c r="C60" s="2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8"/>
    </row>
    <row r="61" spans="1:21" ht="15">
      <c r="A61" s="3" t="s">
        <v>47</v>
      </c>
      <c r="B61" s="30" t="s">
        <v>2</v>
      </c>
      <c r="C61" s="30">
        <v>1</v>
      </c>
      <c r="D61" s="30">
        <v>2</v>
      </c>
      <c r="E61" s="30">
        <v>3</v>
      </c>
      <c r="F61" s="30">
        <v>4</v>
      </c>
      <c r="G61" s="30">
        <v>5</v>
      </c>
      <c r="H61" s="30">
        <v>6</v>
      </c>
      <c r="I61" s="30">
        <v>7</v>
      </c>
      <c r="J61" s="30">
        <v>8</v>
      </c>
      <c r="K61" s="30">
        <v>9</v>
      </c>
      <c r="L61" s="30">
        <v>10</v>
      </c>
      <c r="M61" s="30">
        <v>11</v>
      </c>
      <c r="N61" s="30">
        <v>12</v>
      </c>
      <c r="O61" s="30">
        <v>13</v>
      </c>
      <c r="P61" s="30">
        <v>14</v>
      </c>
      <c r="Q61" s="30">
        <v>15</v>
      </c>
      <c r="R61" s="30">
        <v>16</v>
      </c>
      <c r="S61" s="30">
        <v>17</v>
      </c>
      <c r="T61" s="30">
        <v>18</v>
      </c>
      <c r="U61" s="3" t="s">
        <v>47</v>
      </c>
    </row>
    <row r="62" spans="2:21" ht="15">
      <c r="B62" s="29" t="s">
        <v>14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2">
        <v>10</v>
      </c>
    </row>
    <row r="63" spans="2:21" ht="15">
      <c r="B63" s="9" t="s">
        <v>13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2">
        <v>8</v>
      </c>
    </row>
    <row r="64" spans="2:21" ht="15">
      <c r="B64" s="10" t="s">
        <v>15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2">
        <v>6</v>
      </c>
    </row>
    <row r="65" spans="2:21" ht="15">
      <c r="B65" s="14" t="s">
        <v>18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2">
        <v>5</v>
      </c>
    </row>
    <row r="66" spans="2:21" ht="15">
      <c r="B66" s="13" t="s">
        <v>21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2">
        <v>4</v>
      </c>
    </row>
    <row r="67" spans="2:21" ht="15">
      <c r="B67" s="11" t="s">
        <v>16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2">
        <v>3</v>
      </c>
    </row>
    <row r="68" spans="2:21" ht="15">
      <c r="B68" s="16" t="s">
        <v>19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2">
        <v>2</v>
      </c>
    </row>
    <row r="69" spans="2:21" ht="15">
      <c r="B69" s="12" t="s">
        <v>17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2">
        <v>1</v>
      </c>
    </row>
    <row r="70" spans="1:21" ht="15">
      <c r="A70" s="36" t="s">
        <v>51</v>
      </c>
      <c r="B70" s="15" t="s">
        <v>22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36" t="s">
        <v>50</v>
      </c>
    </row>
    <row r="71" spans="2:21" ht="15">
      <c r="B71" s="18" t="s">
        <v>23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2"/>
    </row>
    <row r="72" spans="2:21" ht="15">
      <c r="B72" s="17" t="s">
        <v>20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2"/>
    </row>
    <row r="73" spans="1:21" ht="15">
      <c r="A73" s="3" t="s">
        <v>47</v>
      </c>
      <c r="B73" s="30" t="s">
        <v>2</v>
      </c>
      <c r="C73" s="30">
        <v>1</v>
      </c>
      <c r="D73" s="30">
        <v>2</v>
      </c>
      <c r="E73" s="30">
        <v>3</v>
      </c>
      <c r="F73" s="30">
        <v>4</v>
      </c>
      <c r="G73" s="30">
        <v>5</v>
      </c>
      <c r="H73" s="30">
        <v>6</v>
      </c>
      <c r="I73" s="30">
        <v>7</v>
      </c>
      <c r="J73" s="30">
        <v>8</v>
      </c>
      <c r="K73" s="30">
        <v>9</v>
      </c>
      <c r="L73" s="30">
        <v>10</v>
      </c>
      <c r="M73" s="30">
        <v>11</v>
      </c>
      <c r="N73" s="30">
        <v>12</v>
      </c>
      <c r="O73" s="30">
        <v>13</v>
      </c>
      <c r="P73" s="30">
        <v>14</v>
      </c>
      <c r="Q73" s="30">
        <v>15</v>
      </c>
      <c r="R73" s="30">
        <v>16</v>
      </c>
      <c r="S73" s="30">
        <v>17</v>
      </c>
      <c r="T73" s="30">
        <v>18</v>
      </c>
      <c r="U73" s="3" t="s">
        <v>47</v>
      </c>
    </row>
    <row r="74" spans="2:13" ht="14.25">
      <c r="B74" s="19"/>
      <c r="M74" s="21"/>
    </row>
    <row r="75" spans="2:21" ht="15">
      <c r="B75" s="3" t="s">
        <v>48</v>
      </c>
      <c r="C75" s="3" t="s">
        <v>1</v>
      </c>
      <c r="D75" s="2" t="s">
        <v>0</v>
      </c>
      <c r="E75" s="4"/>
      <c r="F75" s="4"/>
      <c r="M75" s="21"/>
      <c r="U75" s="3" t="s">
        <v>48</v>
      </c>
    </row>
    <row r="76" spans="1:21" ht="15">
      <c r="A76" s="3" t="s">
        <v>48</v>
      </c>
      <c r="B76" s="5">
        <v>2009</v>
      </c>
      <c r="C76" s="30">
        <v>1</v>
      </c>
      <c r="D76" s="30">
        <v>2</v>
      </c>
      <c r="E76" s="30">
        <v>3</v>
      </c>
      <c r="F76" s="30">
        <v>4</v>
      </c>
      <c r="G76" s="30">
        <v>5</v>
      </c>
      <c r="H76" s="30">
        <v>6</v>
      </c>
      <c r="I76" s="30">
        <v>7</v>
      </c>
      <c r="J76" s="30">
        <v>8</v>
      </c>
      <c r="K76" s="30">
        <v>9</v>
      </c>
      <c r="L76" s="30">
        <v>10</v>
      </c>
      <c r="M76" s="30">
        <v>11</v>
      </c>
      <c r="N76" s="30">
        <v>12</v>
      </c>
      <c r="O76" s="30">
        <v>13</v>
      </c>
      <c r="P76" s="30">
        <v>14</v>
      </c>
      <c r="Q76" s="30">
        <v>15</v>
      </c>
      <c r="R76" s="30">
        <v>16</v>
      </c>
      <c r="S76" s="30">
        <v>17</v>
      </c>
      <c r="T76" s="30">
        <v>18</v>
      </c>
      <c r="U76" s="5">
        <v>2009</v>
      </c>
    </row>
    <row r="77" spans="2:21" ht="15">
      <c r="B77" s="10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8" t="s">
        <v>3</v>
      </c>
    </row>
    <row r="78" spans="2:21" ht="15">
      <c r="B78" s="9" t="s">
        <v>13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8" t="s">
        <v>4</v>
      </c>
    </row>
    <row r="79" spans="2:21" ht="15">
      <c r="B79" s="29" t="s">
        <v>14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8" t="s">
        <v>5</v>
      </c>
    </row>
    <row r="80" spans="2:21" ht="15">
      <c r="B80" s="13" t="s">
        <v>21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8" t="s">
        <v>6</v>
      </c>
    </row>
    <row r="81" spans="2:21" ht="15">
      <c r="B81" s="14" t="s">
        <v>18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8" t="s">
        <v>7</v>
      </c>
    </row>
    <row r="82" spans="2:21" ht="15">
      <c r="B82" s="12" t="s">
        <v>17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8" t="s">
        <v>8</v>
      </c>
    </row>
    <row r="83" spans="2:21" ht="15">
      <c r="B83" s="11" t="s">
        <v>16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8" t="s">
        <v>9</v>
      </c>
    </row>
    <row r="84" spans="2:21" ht="15">
      <c r="B84" s="16" t="s">
        <v>19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8" t="s">
        <v>10</v>
      </c>
    </row>
    <row r="85" spans="1:21" ht="15">
      <c r="A85" s="36" t="s">
        <v>51</v>
      </c>
      <c r="B85" s="17" t="s">
        <v>20</v>
      </c>
      <c r="C85" s="20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36" t="s">
        <v>51</v>
      </c>
    </row>
    <row r="86" spans="2:21" ht="15">
      <c r="B86" s="15" t="s">
        <v>22</v>
      </c>
      <c r="C86" s="2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24"/>
    </row>
    <row r="87" spans="2:21" ht="15">
      <c r="B87" s="18" t="s">
        <v>23</v>
      </c>
      <c r="C87" s="20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23"/>
    </row>
    <row r="88" spans="1:21" ht="15">
      <c r="A88" s="3" t="s">
        <v>48</v>
      </c>
      <c r="B88" s="30" t="s">
        <v>2</v>
      </c>
      <c r="C88" s="30">
        <v>1</v>
      </c>
      <c r="D88" s="30">
        <v>2</v>
      </c>
      <c r="E88" s="30">
        <v>3</v>
      </c>
      <c r="F88" s="30">
        <v>4</v>
      </c>
      <c r="G88" s="30">
        <v>5</v>
      </c>
      <c r="H88" s="30">
        <v>6</v>
      </c>
      <c r="I88" s="30">
        <v>7</v>
      </c>
      <c r="J88" s="30">
        <v>8</v>
      </c>
      <c r="K88" s="30">
        <v>9</v>
      </c>
      <c r="L88" s="30">
        <v>10</v>
      </c>
      <c r="M88" s="30">
        <v>11</v>
      </c>
      <c r="N88" s="30">
        <v>12</v>
      </c>
      <c r="O88" s="30">
        <v>13</v>
      </c>
      <c r="P88" s="30">
        <v>14</v>
      </c>
      <c r="Q88" s="30">
        <v>15</v>
      </c>
      <c r="R88" s="30">
        <v>16</v>
      </c>
      <c r="S88" s="30">
        <v>17</v>
      </c>
      <c r="T88" s="30">
        <v>18</v>
      </c>
      <c r="U88" s="3" t="s">
        <v>48</v>
      </c>
    </row>
    <row r="89" spans="2:21" ht="15">
      <c r="B89" s="29" t="s">
        <v>14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2">
        <v>10</v>
      </c>
    </row>
    <row r="90" spans="2:21" ht="15">
      <c r="B90" s="10" t="s">
        <v>15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2">
        <v>8</v>
      </c>
    </row>
    <row r="91" spans="2:21" ht="15">
      <c r="B91" s="9" t="s">
        <v>13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2">
        <v>6</v>
      </c>
    </row>
    <row r="92" spans="2:21" ht="15">
      <c r="B92" s="14" t="s">
        <v>18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2">
        <v>5</v>
      </c>
    </row>
    <row r="93" spans="2:21" ht="15">
      <c r="B93" s="12" t="s">
        <v>17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2">
        <v>4</v>
      </c>
    </row>
    <row r="94" spans="2:21" ht="15">
      <c r="B94" s="11" t="s">
        <v>16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2">
        <v>3</v>
      </c>
    </row>
    <row r="95" spans="2:21" ht="15">
      <c r="B95" s="13" t="s">
        <v>21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2">
        <v>2</v>
      </c>
    </row>
    <row r="96" spans="2:21" ht="15">
      <c r="B96" s="16" t="s">
        <v>19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2">
        <v>1</v>
      </c>
    </row>
    <row r="97" spans="1:21" ht="15">
      <c r="A97" s="36" t="s">
        <v>51</v>
      </c>
      <c r="B97" s="15" t="s">
        <v>22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36" t="s">
        <v>50</v>
      </c>
    </row>
    <row r="98" spans="2:20" ht="15">
      <c r="B98" s="17" t="s">
        <v>20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2:20" ht="15">
      <c r="B99" s="18" t="s">
        <v>23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1" ht="15">
      <c r="A100" s="3" t="s">
        <v>48</v>
      </c>
      <c r="B100" s="30" t="s">
        <v>2</v>
      </c>
      <c r="C100" s="30">
        <v>1</v>
      </c>
      <c r="D100" s="30">
        <v>2</v>
      </c>
      <c r="E100" s="30">
        <v>3</v>
      </c>
      <c r="F100" s="30">
        <v>4</v>
      </c>
      <c r="G100" s="30">
        <v>5</v>
      </c>
      <c r="H100" s="30">
        <v>6</v>
      </c>
      <c r="I100" s="30">
        <v>7</v>
      </c>
      <c r="J100" s="30">
        <v>8</v>
      </c>
      <c r="K100" s="30">
        <v>9</v>
      </c>
      <c r="L100" s="30">
        <v>10</v>
      </c>
      <c r="M100" s="30">
        <v>11</v>
      </c>
      <c r="N100" s="30">
        <v>12</v>
      </c>
      <c r="O100" s="30">
        <v>13</v>
      </c>
      <c r="P100" s="30">
        <v>14</v>
      </c>
      <c r="Q100" s="30">
        <v>15</v>
      </c>
      <c r="R100" s="30">
        <v>16</v>
      </c>
      <c r="S100" s="30">
        <v>17</v>
      </c>
      <c r="T100" s="30">
        <v>18</v>
      </c>
      <c r="U100" s="3" t="s">
        <v>48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workbookViewId="0" topLeftCell="A1">
      <selection activeCell="I19" sqref="I19"/>
    </sheetView>
  </sheetViews>
  <sheetFormatPr defaultColWidth="9.140625" defaultRowHeight="12.75"/>
  <cols>
    <col min="1" max="1" width="8.7109375" style="25" customWidth="1"/>
    <col min="2" max="2" width="6.7109375" style="25" customWidth="1"/>
    <col min="3" max="4" width="13.7109375" style="25" customWidth="1"/>
    <col min="5" max="5" width="11.7109375" style="50" customWidth="1"/>
    <col min="6" max="6" width="6.7109375" style="50" customWidth="1"/>
    <col min="7" max="7" width="6.7109375" style="25" customWidth="1"/>
    <col min="8" max="8" width="13.7109375" style="25" customWidth="1"/>
    <col min="9" max="9" width="20.7109375" style="25" customWidth="1"/>
    <col min="10" max="10" width="11.7109375" style="25" customWidth="1"/>
    <col min="11" max="11" width="6.7109375" style="52" customWidth="1"/>
    <col min="12" max="13" width="13.7109375" style="25" customWidth="1"/>
    <col min="14" max="14" width="9.7109375" style="25" customWidth="1"/>
    <col min="15" max="19" width="8.7109375" style="25" customWidth="1"/>
    <col min="20" max="16384" width="11.7109375" style="25" customWidth="1"/>
  </cols>
  <sheetData>
    <row r="1" spans="2:16" ht="21.75" customHeight="1">
      <c r="B1" s="25" t="s">
        <v>49</v>
      </c>
      <c r="C1" s="57" t="s">
        <v>260</v>
      </c>
      <c r="D1" s="59" t="s">
        <v>290</v>
      </c>
      <c r="E1" s="58" t="s">
        <v>49</v>
      </c>
      <c r="F1" s="25" t="s">
        <v>49</v>
      </c>
      <c r="G1" s="25" t="s">
        <v>49</v>
      </c>
      <c r="H1" s="57" t="s">
        <v>260</v>
      </c>
      <c r="I1" s="58" t="s">
        <v>61</v>
      </c>
      <c r="J1" s="58" t="s">
        <v>49</v>
      </c>
      <c r="K1" s="25" t="s">
        <v>49</v>
      </c>
      <c r="L1" s="58" t="str">
        <f>D1</f>
        <v>09`R`14</v>
      </c>
      <c r="M1" s="58" t="str">
        <f>D1</f>
        <v>09`R`14</v>
      </c>
      <c r="N1" s="25" t="s">
        <v>49</v>
      </c>
      <c r="O1" s="58" t="str">
        <f>H1</f>
        <v>`MOTO`</v>
      </c>
      <c r="P1" s="58" t="str">
        <f>H1</f>
        <v>`MOTO`</v>
      </c>
    </row>
    <row r="2" spans="2:16" ht="21.75" customHeight="1">
      <c r="B2" s="25" t="s">
        <v>49</v>
      </c>
      <c r="C2" s="58" t="s">
        <v>46</v>
      </c>
      <c r="D2" s="57" t="s">
        <v>53</v>
      </c>
      <c r="E2" s="57" t="s">
        <v>288</v>
      </c>
      <c r="F2" s="25" t="s">
        <v>49</v>
      </c>
      <c r="G2" s="25" t="s">
        <v>49</v>
      </c>
      <c r="H2" s="58" t="s">
        <v>45</v>
      </c>
      <c r="I2" s="57" t="s">
        <v>62</v>
      </c>
      <c r="J2" s="57" t="s">
        <v>288</v>
      </c>
      <c r="K2" s="25" t="s">
        <v>49</v>
      </c>
      <c r="L2" s="60" t="s">
        <v>47</v>
      </c>
      <c r="M2" s="60" t="s">
        <v>48</v>
      </c>
      <c r="N2" s="25" t="s">
        <v>49</v>
      </c>
      <c r="O2" s="60" t="s">
        <v>94</v>
      </c>
      <c r="P2" s="60" t="s">
        <v>95</v>
      </c>
    </row>
    <row r="3" spans="2:16" ht="21.75" customHeight="1">
      <c r="B3" s="25">
        <v>1</v>
      </c>
      <c r="C3" s="108" t="s">
        <v>64</v>
      </c>
      <c r="D3" s="53">
        <v>154</v>
      </c>
      <c r="E3" s="188">
        <f aca="true" t="shared" si="0" ref="E3:E34">D3/$I$15</f>
        <v>0.10335570469798658</v>
      </c>
      <c r="F3" s="74" t="s">
        <v>102</v>
      </c>
      <c r="G3" s="25">
        <v>1</v>
      </c>
      <c r="H3" s="69" t="s">
        <v>84</v>
      </c>
      <c r="I3" s="45">
        <f>SUM(L3:M3)</f>
        <v>283</v>
      </c>
      <c r="J3" s="188">
        <f aca="true" t="shared" si="1" ref="J3:J13">I3/$I$15</f>
        <v>0.18993288590604027</v>
      </c>
      <c r="K3" s="70" t="s">
        <v>98</v>
      </c>
      <c r="L3" s="51">
        <v>145</v>
      </c>
      <c r="M3" s="51">
        <v>138</v>
      </c>
      <c r="N3" s="95" t="s">
        <v>117</v>
      </c>
      <c r="O3" s="79">
        <v>96</v>
      </c>
      <c r="P3" s="79">
        <v>45</v>
      </c>
    </row>
    <row r="4" spans="2:16" ht="21.75" customHeight="1">
      <c r="B4" s="25">
        <v>2</v>
      </c>
      <c r="C4" s="103" t="s">
        <v>65</v>
      </c>
      <c r="D4" s="53">
        <v>145</v>
      </c>
      <c r="E4" s="188">
        <f t="shared" si="0"/>
        <v>0.09731543624161074</v>
      </c>
      <c r="F4" s="70" t="s">
        <v>98</v>
      </c>
      <c r="G4" s="25">
        <v>2</v>
      </c>
      <c r="H4" s="41" t="s">
        <v>104</v>
      </c>
      <c r="I4" s="45">
        <f>SUM(L4:M4)</f>
        <v>255</v>
      </c>
      <c r="J4" s="188">
        <f t="shared" si="1"/>
        <v>0.17114093959731544</v>
      </c>
      <c r="K4" s="74" t="s">
        <v>102</v>
      </c>
      <c r="L4" s="51">
        <v>154</v>
      </c>
      <c r="M4" s="51">
        <v>101</v>
      </c>
      <c r="N4" s="99" t="s">
        <v>117</v>
      </c>
      <c r="O4" s="25" t="s">
        <v>49</v>
      </c>
      <c r="P4" s="25" t="s">
        <v>49</v>
      </c>
    </row>
    <row r="5" spans="2:17" ht="21.75" customHeight="1">
      <c r="B5" s="25">
        <v>3</v>
      </c>
      <c r="C5" s="103" t="s">
        <v>63</v>
      </c>
      <c r="D5" s="53">
        <v>138</v>
      </c>
      <c r="E5" s="188">
        <f t="shared" si="0"/>
        <v>0.09261744966442953</v>
      </c>
      <c r="F5" s="70" t="s">
        <v>98</v>
      </c>
      <c r="G5" s="25">
        <v>3</v>
      </c>
      <c r="H5" s="71" t="s">
        <v>82</v>
      </c>
      <c r="I5" s="45">
        <f>SUM(L5:M5)</f>
        <v>180</v>
      </c>
      <c r="J5" s="188">
        <f t="shared" si="1"/>
        <v>0.12080536912751678</v>
      </c>
      <c r="K5" s="72" t="s">
        <v>97</v>
      </c>
      <c r="L5" s="51">
        <v>93</v>
      </c>
      <c r="M5" s="51">
        <v>87</v>
      </c>
      <c r="N5" s="97" t="s">
        <v>118</v>
      </c>
      <c r="O5" s="79">
        <v>80</v>
      </c>
      <c r="P5" s="79">
        <v>33</v>
      </c>
      <c r="Q5" s="79">
        <v>14</v>
      </c>
    </row>
    <row r="6" spans="1:17" ht="21.75" customHeight="1">
      <c r="A6" s="184">
        <v>102.7</v>
      </c>
      <c r="B6" s="25">
        <v>4</v>
      </c>
      <c r="C6" s="104" t="s">
        <v>67</v>
      </c>
      <c r="D6" s="53">
        <v>101</v>
      </c>
      <c r="E6" s="188">
        <f t="shared" si="0"/>
        <v>0.06778523489932886</v>
      </c>
      <c r="F6" s="67" t="s">
        <v>99</v>
      </c>
      <c r="G6" s="25">
        <v>4</v>
      </c>
      <c r="H6" s="68" t="s">
        <v>86</v>
      </c>
      <c r="I6" s="45">
        <f aca="true" t="shared" si="2" ref="I6:I13">SUM(L6:M6)</f>
        <v>178</v>
      </c>
      <c r="J6" s="188">
        <f t="shared" si="1"/>
        <v>0.11946308724832215</v>
      </c>
      <c r="K6" s="67" t="s">
        <v>99</v>
      </c>
      <c r="L6" s="51">
        <v>101</v>
      </c>
      <c r="M6" s="51">
        <v>77</v>
      </c>
      <c r="N6" s="94" t="s">
        <v>18</v>
      </c>
      <c r="O6" s="79">
        <v>25</v>
      </c>
      <c r="P6" s="25" t="s">
        <v>49</v>
      </c>
      <c r="Q6" s="184">
        <v>188.7</v>
      </c>
    </row>
    <row r="7" spans="2:16" ht="21.75" customHeight="1">
      <c r="B7" s="80">
        <v>5</v>
      </c>
      <c r="C7" s="108" t="s">
        <v>105</v>
      </c>
      <c r="D7" s="53">
        <v>101</v>
      </c>
      <c r="E7" s="188">
        <f t="shared" si="0"/>
        <v>0.06778523489932886</v>
      </c>
      <c r="F7" s="74" t="s">
        <v>102</v>
      </c>
      <c r="G7" s="80">
        <v>5</v>
      </c>
      <c r="H7" s="40" t="s">
        <v>83</v>
      </c>
      <c r="I7" s="45">
        <f t="shared" si="2"/>
        <v>134</v>
      </c>
      <c r="J7" s="188">
        <f t="shared" si="1"/>
        <v>0.08993288590604027</v>
      </c>
      <c r="K7" s="34" t="s">
        <v>96</v>
      </c>
      <c r="L7" s="51">
        <v>68</v>
      </c>
      <c r="M7" s="51">
        <v>66</v>
      </c>
      <c r="N7" s="96" t="s">
        <v>117</v>
      </c>
      <c r="O7" s="79">
        <v>47</v>
      </c>
      <c r="P7" s="79">
        <v>17</v>
      </c>
    </row>
    <row r="8" spans="2:16" ht="21.75" customHeight="1">
      <c r="B8" s="25">
        <v>6</v>
      </c>
      <c r="C8" s="103" t="s">
        <v>79</v>
      </c>
      <c r="D8" s="53">
        <v>96</v>
      </c>
      <c r="E8" s="188">
        <f t="shared" si="0"/>
        <v>0.06442953020134229</v>
      </c>
      <c r="F8" s="70" t="s">
        <v>98</v>
      </c>
      <c r="G8" s="25">
        <v>6</v>
      </c>
      <c r="H8" s="73" t="s">
        <v>85</v>
      </c>
      <c r="I8" s="45">
        <f>SUM(L8:M8)</f>
        <v>122</v>
      </c>
      <c r="J8" s="188">
        <f t="shared" si="1"/>
        <v>0.08187919463087248</v>
      </c>
      <c r="K8" s="33" t="s">
        <v>101</v>
      </c>
      <c r="L8" s="51">
        <v>96</v>
      </c>
      <c r="M8" s="51">
        <v>26</v>
      </c>
      <c r="N8" s="98" t="s">
        <v>119</v>
      </c>
      <c r="O8" s="79">
        <v>5</v>
      </c>
      <c r="P8" s="25" t="s">
        <v>49</v>
      </c>
    </row>
    <row r="9" spans="2:17" ht="21.75" customHeight="1">
      <c r="B9" s="25">
        <v>7</v>
      </c>
      <c r="C9" s="107" t="s">
        <v>68</v>
      </c>
      <c r="D9" s="53">
        <v>96</v>
      </c>
      <c r="E9" s="188">
        <f t="shared" si="0"/>
        <v>0.06442953020134229</v>
      </c>
      <c r="F9" s="33" t="s">
        <v>101</v>
      </c>
      <c r="G9" s="25">
        <v>7</v>
      </c>
      <c r="H9" s="42" t="s">
        <v>89</v>
      </c>
      <c r="I9" s="45">
        <f>SUM(L9:M9)</f>
        <v>90</v>
      </c>
      <c r="J9" s="188">
        <f t="shared" si="1"/>
        <v>0.06040268456375839</v>
      </c>
      <c r="K9" s="35" t="s">
        <v>38</v>
      </c>
      <c r="L9" s="51">
        <v>77</v>
      </c>
      <c r="M9" s="51">
        <v>13</v>
      </c>
      <c r="N9" s="100" t="s">
        <v>18</v>
      </c>
      <c r="O9" s="25" t="s">
        <v>49</v>
      </c>
      <c r="P9" s="25" t="s">
        <v>49</v>
      </c>
      <c r="Q9" s="184">
        <v>94.3</v>
      </c>
    </row>
    <row r="10" spans="2:16" ht="21.75" customHeight="1">
      <c r="B10" s="25">
        <v>8</v>
      </c>
      <c r="C10" s="106" t="s">
        <v>69</v>
      </c>
      <c r="D10" s="53">
        <v>93</v>
      </c>
      <c r="E10" s="188">
        <f t="shared" si="0"/>
        <v>0.06241610738255034</v>
      </c>
      <c r="F10" s="72" t="s">
        <v>97</v>
      </c>
      <c r="G10" s="25">
        <v>8</v>
      </c>
      <c r="H10" s="76" t="s">
        <v>112</v>
      </c>
      <c r="I10" s="77">
        <f>SUM(L10:M10)</f>
        <v>79</v>
      </c>
      <c r="J10" s="188">
        <f t="shared" si="1"/>
        <v>0.053020134228187916</v>
      </c>
      <c r="K10" s="74" t="s">
        <v>103</v>
      </c>
      <c r="L10" s="78">
        <v>49</v>
      </c>
      <c r="M10" s="51">
        <v>30</v>
      </c>
      <c r="N10" s="99" t="s">
        <v>117</v>
      </c>
      <c r="O10" s="25" t="s">
        <v>49</v>
      </c>
      <c r="P10" s="25" t="s">
        <v>49</v>
      </c>
    </row>
    <row r="11" spans="2:16" ht="21.75" customHeight="1">
      <c r="B11" s="25">
        <v>9</v>
      </c>
      <c r="C11" s="106" t="s">
        <v>75</v>
      </c>
      <c r="D11" s="53">
        <v>87</v>
      </c>
      <c r="E11" s="188">
        <f t="shared" si="0"/>
        <v>0.05838926174496644</v>
      </c>
      <c r="F11" s="72" t="s">
        <v>97</v>
      </c>
      <c r="G11" s="25">
        <v>9</v>
      </c>
      <c r="H11" s="73" t="s">
        <v>90</v>
      </c>
      <c r="I11" s="45">
        <f t="shared" si="2"/>
        <v>75</v>
      </c>
      <c r="J11" s="188">
        <f t="shared" si="1"/>
        <v>0.050335570469798654</v>
      </c>
      <c r="K11" s="33" t="s">
        <v>100</v>
      </c>
      <c r="L11" s="51">
        <v>52</v>
      </c>
      <c r="M11" s="51">
        <v>23</v>
      </c>
      <c r="N11" s="98" t="s">
        <v>119</v>
      </c>
      <c r="O11" s="79">
        <v>16</v>
      </c>
      <c r="P11" s="79">
        <v>13</v>
      </c>
    </row>
    <row r="12" spans="2:16" ht="21.75" customHeight="1">
      <c r="B12" s="80">
        <v>10</v>
      </c>
      <c r="C12" s="106" t="s">
        <v>76</v>
      </c>
      <c r="D12" s="53">
        <v>80</v>
      </c>
      <c r="E12" s="188">
        <f t="shared" si="0"/>
        <v>0.053691275167785234</v>
      </c>
      <c r="F12" s="72" t="s">
        <v>97</v>
      </c>
      <c r="G12" s="80">
        <v>10</v>
      </c>
      <c r="H12" s="42" t="s">
        <v>87</v>
      </c>
      <c r="I12" s="45">
        <f t="shared" si="2"/>
        <v>56</v>
      </c>
      <c r="J12" s="188">
        <f t="shared" si="1"/>
        <v>0.03758389261744966</v>
      </c>
      <c r="K12" s="35" t="s">
        <v>40</v>
      </c>
      <c r="L12" s="51">
        <v>45</v>
      </c>
      <c r="M12" s="51">
        <v>11</v>
      </c>
      <c r="N12" s="100" t="s">
        <v>18</v>
      </c>
      <c r="O12" s="25" t="s">
        <v>49</v>
      </c>
      <c r="P12" s="25" t="s">
        <v>49</v>
      </c>
    </row>
    <row r="13" spans="2:16" ht="21.75" customHeight="1">
      <c r="B13" s="31">
        <v>11</v>
      </c>
      <c r="C13" s="109" t="s">
        <v>73</v>
      </c>
      <c r="D13" s="53">
        <v>77</v>
      </c>
      <c r="E13" s="188">
        <f>D13/$I$15</f>
        <v>0.05167785234899329</v>
      </c>
      <c r="F13" s="35" t="s">
        <v>38</v>
      </c>
      <c r="G13" s="25">
        <v>11</v>
      </c>
      <c r="H13" s="111" t="s">
        <v>111</v>
      </c>
      <c r="I13" s="45">
        <f t="shared" si="2"/>
        <v>38</v>
      </c>
      <c r="J13" s="188">
        <f t="shared" si="1"/>
        <v>0.025503355704697986</v>
      </c>
      <c r="K13" s="111" t="s">
        <v>116</v>
      </c>
      <c r="L13" s="51">
        <v>38</v>
      </c>
      <c r="M13" s="51" t="s">
        <v>49</v>
      </c>
      <c r="N13" s="101" t="s">
        <v>18</v>
      </c>
      <c r="O13" s="25" t="s">
        <v>49</v>
      </c>
      <c r="P13" s="25" t="s">
        <v>49</v>
      </c>
    </row>
    <row r="14" spans="2:14" ht="21.75" customHeight="1">
      <c r="B14" s="31">
        <v>12</v>
      </c>
      <c r="C14" s="104" t="s">
        <v>66</v>
      </c>
      <c r="D14" s="53">
        <v>77</v>
      </c>
      <c r="E14" s="188">
        <f t="shared" si="0"/>
        <v>0.05167785234899329</v>
      </c>
      <c r="F14" s="67" t="s">
        <v>99</v>
      </c>
      <c r="I14" s="57" t="s">
        <v>62</v>
      </c>
      <c r="J14" s="57" t="s">
        <v>288</v>
      </c>
      <c r="K14" s="25" t="s">
        <v>49</v>
      </c>
      <c r="L14" s="60" t="s">
        <v>47</v>
      </c>
      <c r="M14" s="60" t="s">
        <v>48</v>
      </c>
      <c r="N14" s="186" t="s">
        <v>287</v>
      </c>
    </row>
    <row r="15" spans="2:14" ht="21.75" customHeight="1">
      <c r="B15" s="31">
        <v>13</v>
      </c>
      <c r="C15" s="105" t="s">
        <v>72</v>
      </c>
      <c r="D15" s="53">
        <v>68</v>
      </c>
      <c r="E15" s="188">
        <f t="shared" si="0"/>
        <v>0.04563758389261745</v>
      </c>
      <c r="F15" s="34" t="s">
        <v>96</v>
      </c>
      <c r="I15" s="185">
        <f>SUM(I3:I13)</f>
        <v>1490</v>
      </c>
      <c r="J15" s="189">
        <f>SUM(J3:J13)</f>
        <v>1</v>
      </c>
      <c r="K15" s="52" t="s">
        <v>49</v>
      </c>
      <c r="L15" s="185">
        <f>SUM(L3:L13)</f>
        <v>918</v>
      </c>
      <c r="M15" s="185">
        <f>SUM(M3:M13)</f>
        <v>572</v>
      </c>
      <c r="N15" s="187">
        <f>L15/M15</f>
        <v>1.6048951048951048</v>
      </c>
    </row>
    <row r="16" spans="2:10" ht="21.75" customHeight="1">
      <c r="B16" s="31">
        <v>14</v>
      </c>
      <c r="C16" s="105" t="s">
        <v>71</v>
      </c>
      <c r="D16" s="53">
        <v>66</v>
      </c>
      <c r="E16" s="188">
        <f t="shared" si="0"/>
        <v>0.04429530201342282</v>
      </c>
      <c r="F16" s="34" t="s">
        <v>96</v>
      </c>
      <c r="I16" s="48"/>
      <c r="J16" s="48"/>
    </row>
    <row r="17" spans="1:6" ht="21.75" customHeight="1">
      <c r="A17" s="184">
        <v>51.3</v>
      </c>
      <c r="B17" s="32">
        <v>15</v>
      </c>
      <c r="C17" s="107" t="s">
        <v>78</v>
      </c>
      <c r="D17" s="53">
        <v>52</v>
      </c>
      <c r="E17" s="188">
        <f t="shared" si="0"/>
        <v>0.0348993288590604</v>
      </c>
      <c r="F17" s="33" t="s">
        <v>100</v>
      </c>
    </row>
    <row r="18" spans="2:7" ht="21.75" customHeight="1">
      <c r="B18" s="31">
        <v>16</v>
      </c>
      <c r="C18" s="108" t="s">
        <v>74</v>
      </c>
      <c r="D18" s="53">
        <v>49</v>
      </c>
      <c r="E18" s="188">
        <f t="shared" si="0"/>
        <v>0.032885906040268455</v>
      </c>
      <c r="F18" s="74" t="s">
        <v>103</v>
      </c>
      <c r="G18" s="25" t="s">
        <v>49</v>
      </c>
    </row>
    <row r="19" spans="2:6" ht="21.75" customHeight="1">
      <c r="B19" s="31">
        <v>17</v>
      </c>
      <c r="C19" s="105" t="s">
        <v>70</v>
      </c>
      <c r="D19" s="53">
        <v>47</v>
      </c>
      <c r="E19" s="188">
        <f t="shared" si="0"/>
        <v>0.03154362416107383</v>
      </c>
      <c r="F19" s="34" t="s">
        <v>96</v>
      </c>
    </row>
    <row r="20" spans="2:6" ht="21.75" customHeight="1">
      <c r="B20" s="49">
        <v>18</v>
      </c>
      <c r="C20" s="103" t="s">
        <v>80</v>
      </c>
      <c r="D20" s="53">
        <v>45</v>
      </c>
      <c r="E20" s="188">
        <f>D20/$I$15</f>
        <v>0.030201342281879196</v>
      </c>
      <c r="F20" s="70" t="s">
        <v>98</v>
      </c>
    </row>
    <row r="21" spans="2:11" ht="21.75" customHeight="1">
      <c r="B21" s="49">
        <v>19</v>
      </c>
      <c r="C21" s="109" t="s">
        <v>77</v>
      </c>
      <c r="D21" s="53">
        <v>45</v>
      </c>
      <c r="E21" s="188">
        <f t="shared" si="0"/>
        <v>0.030201342281879196</v>
      </c>
      <c r="F21" s="35" t="s">
        <v>40</v>
      </c>
      <c r="H21" s="52"/>
      <c r="K21" s="25"/>
    </row>
    <row r="22" spans="2:11" ht="21.75" customHeight="1">
      <c r="B22" s="102">
        <v>20</v>
      </c>
      <c r="C22" s="110" t="s">
        <v>106</v>
      </c>
      <c r="D22" s="53">
        <v>38</v>
      </c>
      <c r="E22" s="188">
        <f t="shared" si="0"/>
        <v>0.025503355704697986</v>
      </c>
      <c r="F22" s="79" t="s">
        <v>116</v>
      </c>
      <c r="H22" s="52"/>
      <c r="K22" s="25"/>
    </row>
    <row r="23" spans="2:6" ht="20.25">
      <c r="B23" s="49">
        <v>21</v>
      </c>
      <c r="C23" s="106" t="s">
        <v>291</v>
      </c>
      <c r="D23" s="53">
        <v>33</v>
      </c>
      <c r="E23" s="188">
        <f t="shared" si="0"/>
        <v>0.02214765100671141</v>
      </c>
      <c r="F23" s="72" t="s">
        <v>97</v>
      </c>
    </row>
    <row r="24" spans="2:6" ht="20.25">
      <c r="B24" s="49">
        <v>22</v>
      </c>
      <c r="C24" s="108" t="s">
        <v>108</v>
      </c>
      <c r="D24" s="53">
        <v>30</v>
      </c>
      <c r="E24" s="188">
        <f t="shared" si="0"/>
        <v>0.020134228187919462</v>
      </c>
      <c r="F24" s="74" t="s">
        <v>103</v>
      </c>
    </row>
    <row r="25" spans="2:6" ht="20.25">
      <c r="B25" s="49">
        <v>23</v>
      </c>
      <c r="C25" s="107" t="s">
        <v>294</v>
      </c>
      <c r="D25" s="53">
        <v>26</v>
      </c>
      <c r="E25" s="188">
        <f t="shared" si="0"/>
        <v>0.0174496644295302</v>
      </c>
      <c r="F25" s="33" t="s">
        <v>101</v>
      </c>
    </row>
    <row r="26" spans="2:6" ht="20.25">
      <c r="B26" s="49">
        <v>24</v>
      </c>
      <c r="C26" s="104" t="s">
        <v>292</v>
      </c>
      <c r="D26" s="53">
        <v>25</v>
      </c>
      <c r="E26" s="188">
        <f t="shared" si="0"/>
        <v>0.016778523489932886</v>
      </c>
      <c r="F26" s="67" t="s">
        <v>99</v>
      </c>
    </row>
    <row r="27" spans="2:6" ht="20.25">
      <c r="B27" s="49">
        <v>25</v>
      </c>
      <c r="C27" s="107" t="s">
        <v>110</v>
      </c>
      <c r="D27" s="53">
        <v>23</v>
      </c>
      <c r="E27" s="188">
        <f t="shared" si="0"/>
        <v>0.015436241610738255</v>
      </c>
      <c r="F27" s="33" t="s">
        <v>100</v>
      </c>
    </row>
    <row r="28" spans="2:6" ht="20.25">
      <c r="B28" s="49">
        <v>26</v>
      </c>
      <c r="C28" s="105" t="s">
        <v>107</v>
      </c>
      <c r="D28" s="53">
        <v>17</v>
      </c>
      <c r="E28" s="188">
        <f t="shared" si="0"/>
        <v>0.011409395973154362</v>
      </c>
      <c r="F28" s="34" t="s">
        <v>96</v>
      </c>
    </row>
    <row r="29" spans="2:6" ht="20.25">
      <c r="B29" s="49">
        <v>27</v>
      </c>
      <c r="C29" s="107" t="s">
        <v>293</v>
      </c>
      <c r="D29" s="53">
        <v>16</v>
      </c>
      <c r="E29" s="188">
        <f t="shared" si="0"/>
        <v>0.010738255033557046</v>
      </c>
      <c r="F29" s="33" t="s">
        <v>100</v>
      </c>
    </row>
    <row r="30" spans="2:6" ht="20.25">
      <c r="B30" s="49">
        <v>28</v>
      </c>
      <c r="C30" s="106" t="s">
        <v>296</v>
      </c>
      <c r="D30" s="53">
        <v>14</v>
      </c>
      <c r="E30" s="188">
        <f t="shared" si="0"/>
        <v>0.009395973154362415</v>
      </c>
      <c r="F30" s="72" t="s">
        <v>97</v>
      </c>
    </row>
    <row r="31" spans="2:6" ht="20.25">
      <c r="B31" s="49">
        <v>29</v>
      </c>
      <c r="C31" s="107" t="s">
        <v>109</v>
      </c>
      <c r="D31" s="53">
        <v>13</v>
      </c>
      <c r="E31" s="188">
        <f t="shared" si="0"/>
        <v>0.0087248322147651</v>
      </c>
      <c r="F31" s="33" t="s">
        <v>100</v>
      </c>
    </row>
    <row r="32" spans="2:6" ht="20.25">
      <c r="B32" s="49">
        <v>30</v>
      </c>
      <c r="C32" s="109" t="s">
        <v>299</v>
      </c>
      <c r="D32" s="53">
        <v>13</v>
      </c>
      <c r="E32" s="188">
        <f t="shared" si="0"/>
        <v>0.0087248322147651</v>
      </c>
      <c r="F32" s="35" t="s">
        <v>38</v>
      </c>
    </row>
    <row r="33" spans="2:6" ht="20.25">
      <c r="B33" s="49">
        <v>31</v>
      </c>
      <c r="C33" s="109" t="s">
        <v>300</v>
      </c>
      <c r="D33" s="53">
        <v>11</v>
      </c>
      <c r="E33" s="188">
        <f t="shared" si="0"/>
        <v>0.00738255033557047</v>
      </c>
      <c r="F33" s="35" t="s">
        <v>40</v>
      </c>
    </row>
    <row r="34" spans="2:6" ht="20.25">
      <c r="B34" s="49">
        <v>32</v>
      </c>
      <c r="C34" s="107" t="s">
        <v>295</v>
      </c>
      <c r="D34" s="53">
        <v>5</v>
      </c>
      <c r="E34" s="188">
        <f t="shared" si="0"/>
        <v>0.003355704697986577</v>
      </c>
      <c r="F34" s="33" t="s">
        <v>101</v>
      </c>
    </row>
    <row r="35" ht="15">
      <c r="B35" s="49">
        <v>33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2"/>
  <sheetViews>
    <sheetView zoomScale="75" zoomScaleNormal="75" workbookViewId="0" topLeftCell="A26">
      <selection activeCell="Z67" sqref="Z67"/>
    </sheetView>
  </sheetViews>
  <sheetFormatPr defaultColWidth="9.140625" defaultRowHeight="12.75"/>
  <cols>
    <col min="1" max="1" width="7.7109375" style="1" customWidth="1"/>
    <col min="2" max="2" width="11.7109375" style="1" customWidth="1"/>
    <col min="3" max="18" width="5.7109375" style="1" customWidth="1"/>
    <col min="19" max="19" width="7.7109375" style="1" customWidth="1"/>
    <col min="20" max="20" width="6.7109375" style="1" customWidth="1"/>
    <col min="21" max="21" width="4.7109375" style="1" customWidth="1"/>
    <col min="22" max="22" width="6.7109375" style="1" customWidth="1"/>
    <col min="23" max="23" width="4.7109375" style="1" customWidth="1"/>
    <col min="24" max="16384" width="7.7109375" style="1" customWidth="1"/>
  </cols>
  <sheetData>
    <row r="1" ht="15">
      <c r="S1" s="3" t="s">
        <v>52</v>
      </c>
    </row>
    <row r="2" spans="1:19" ht="18">
      <c r="A2" s="3" t="s">
        <v>52</v>
      </c>
      <c r="B2" s="3" t="s">
        <v>115</v>
      </c>
      <c r="C2" s="91">
        <v>25</v>
      </c>
      <c r="D2" s="91">
        <v>20</v>
      </c>
      <c r="E2" s="91">
        <v>16</v>
      </c>
      <c r="F2" s="91">
        <v>13</v>
      </c>
      <c r="G2" s="91">
        <v>11</v>
      </c>
      <c r="H2" s="92">
        <v>10</v>
      </c>
      <c r="I2" s="92">
        <v>9</v>
      </c>
      <c r="J2" s="92">
        <v>8</v>
      </c>
      <c r="K2" s="92">
        <v>7</v>
      </c>
      <c r="L2" s="92">
        <v>6</v>
      </c>
      <c r="M2" s="93">
        <v>5</v>
      </c>
      <c r="N2" s="93">
        <v>4</v>
      </c>
      <c r="O2" s="93">
        <v>3</v>
      </c>
      <c r="P2" s="93">
        <v>2</v>
      </c>
      <c r="Q2" s="93">
        <v>1</v>
      </c>
      <c r="S2" s="3" t="s">
        <v>53</v>
      </c>
    </row>
    <row r="3" spans="1:19" ht="15">
      <c r="A3" s="3" t="s">
        <v>53</v>
      </c>
      <c r="B3" s="5">
        <v>2009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5">
        <v>2009</v>
      </c>
    </row>
    <row r="4" spans="1:19" ht="15">
      <c r="A4" s="56" t="s">
        <v>3</v>
      </c>
      <c r="B4" s="60" t="s">
        <v>63</v>
      </c>
      <c r="C4" s="20">
        <v>13</v>
      </c>
      <c r="D4" s="20">
        <v>2</v>
      </c>
      <c r="E4" s="20">
        <v>6</v>
      </c>
      <c r="F4" s="20">
        <v>2</v>
      </c>
      <c r="G4" s="20">
        <v>4</v>
      </c>
      <c r="H4" s="20">
        <v>4</v>
      </c>
      <c r="I4" s="20">
        <v>1</v>
      </c>
      <c r="J4" s="20" t="s">
        <v>49</v>
      </c>
      <c r="K4" s="20" t="s">
        <v>49</v>
      </c>
      <c r="L4" s="20">
        <v>8</v>
      </c>
      <c r="M4" s="20">
        <v>5</v>
      </c>
      <c r="N4" s="20">
        <v>14</v>
      </c>
      <c r="O4" s="20" t="s">
        <v>49</v>
      </c>
      <c r="P4" s="20">
        <v>4</v>
      </c>
      <c r="Q4" s="8"/>
      <c r="R4" s="20"/>
      <c r="S4" s="7" t="s">
        <v>3</v>
      </c>
    </row>
    <row r="5" spans="1:19" ht="15">
      <c r="A5" s="56" t="s">
        <v>4</v>
      </c>
      <c r="B5" s="60" t="s">
        <v>65</v>
      </c>
      <c r="C5" s="20" t="s">
        <v>49</v>
      </c>
      <c r="D5" s="20">
        <v>9</v>
      </c>
      <c r="E5" s="6" t="s">
        <v>49</v>
      </c>
      <c r="F5" s="6">
        <v>9</v>
      </c>
      <c r="G5" s="20">
        <v>3</v>
      </c>
      <c r="H5" s="20">
        <v>1</v>
      </c>
      <c r="I5" s="20">
        <v>2</v>
      </c>
      <c r="J5" s="20">
        <v>4</v>
      </c>
      <c r="K5" s="20" t="s">
        <v>49</v>
      </c>
      <c r="L5" s="20" t="s">
        <v>49</v>
      </c>
      <c r="M5" s="20">
        <v>2</v>
      </c>
      <c r="N5" s="20">
        <v>13</v>
      </c>
      <c r="O5" s="20">
        <v>1</v>
      </c>
      <c r="P5" s="20">
        <v>7</v>
      </c>
      <c r="Q5" s="8"/>
      <c r="R5" s="20"/>
      <c r="S5" s="54" t="s">
        <v>4</v>
      </c>
    </row>
    <row r="6" spans="1:19" ht="15">
      <c r="A6" s="56" t="s">
        <v>5</v>
      </c>
      <c r="B6" s="60" t="s">
        <v>64</v>
      </c>
      <c r="C6" s="20">
        <v>8</v>
      </c>
      <c r="D6" s="20">
        <v>8</v>
      </c>
      <c r="E6" s="6" t="s">
        <v>49</v>
      </c>
      <c r="F6" s="6">
        <v>8</v>
      </c>
      <c r="G6" s="20" t="s">
        <v>49</v>
      </c>
      <c r="H6" s="20">
        <v>3</v>
      </c>
      <c r="I6" s="20">
        <v>4</v>
      </c>
      <c r="J6" s="20">
        <v>2</v>
      </c>
      <c r="K6" s="20" t="s">
        <v>49</v>
      </c>
      <c r="L6" s="20">
        <v>2</v>
      </c>
      <c r="M6" s="20">
        <v>3</v>
      </c>
      <c r="N6" s="20" t="s">
        <v>49</v>
      </c>
      <c r="O6" s="20">
        <v>2</v>
      </c>
      <c r="P6" s="20">
        <v>1</v>
      </c>
      <c r="Q6" s="8"/>
      <c r="R6" s="20"/>
      <c r="S6" s="54" t="s">
        <v>5</v>
      </c>
    </row>
    <row r="7" spans="1:19" ht="15">
      <c r="A7" s="56" t="s">
        <v>6</v>
      </c>
      <c r="B7" s="60" t="s">
        <v>68</v>
      </c>
      <c r="C7" s="20">
        <v>10</v>
      </c>
      <c r="D7" s="20">
        <v>5</v>
      </c>
      <c r="E7" s="20" t="s">
        <v>49</v>
      </c>
      <c r="F7" s="20">
        <v>1</v>
      </c>
      <c r="G7" s="20">
        <v>11</v>
      </c>
      <c r="H7" s="20" t="s">
        <v>49</v>
      </c>
      <c r="I7" s="20">
        <v>8</v>
      </c>
      <c r="J7" s="20">
        <v>3</v>
      </c>
      <c r="K7" s="20">
        <v>6</v>
      </c>
      <c r="L7" s="20">
        <v>12</v>
      </c>
      <c r="M7" s="20" t="s">
        <v>49</v>
      </c>
      <c r="N7" s="20" t="s">
        <v>49</v>
      </c>
      <c r="O7" s="20">
        <v>5</v>
      </c>
      <c r="P7" s="20" t="s">
        <v>49</v>
      </c>
      <c r="Q7" s="8"/>
      <c r="R7" s="20"/>
      <c r="S7" s="54" t="s">
        <v>6</v>
      </c>
    </row>
    <row r="8" spans="1:19" ht="15">
      <c r="A8" s="56" t="s">
        <v>7</v>
      </c>
      <c r="B8" s="60" t="s">
        <v>66</v>
      </c>
      <c r="C8" s="20" t="s">
        <v>49</v>
      </c>
      <c r="D8" s="20">
        <v>6</v>
      </c>
      <c r="E8" s="20" t="s">
        <v>49</v>
      </c>
      <c r="F8" s="20">
        <v>13</v>
      </c>
      <c r="G8" s="20">
        <v>2</v>
      </c>
      <c r="H8" s="20">
        <v>2</v>
      </c>
      <c r="I8" s="20">
        <v>12</v>
      </c>
      <c r="J8" s="20">
        <v>6</v>
      </c>
      <c r="K8" s="20" t="s">
        <v>49</v>
      </c>
      <c r="L8" s="20">
        <v>14</v>
      </c>
      <c r="M8" s="20">
        <v>13</v>
      </c>
      <c r="N8" s="20">
        <v>11</v>
      </c>
      <c r="O8" s="20" t="s">
        <v>49</v>
      </c>
      <c r="P8" s="20" t="s">
        <v>49</v>
      </c>
      <c r="Q8" s="8"/>
      <c r="R8" s="20"/>
      <c r="S8" s="54" t="s">
        <v>7</v>
      </c>
    </row>
    <row r="9" spans="1:19" ht="15">
      <c r="A9" s="7" t="s">
        <v>8</v>
      </c>
      <c r="B9" s="60" t="s">
        <v>72</v>
      </c>
      <c r="C9" s="20" t="s">
        <v>49</v>
      </c>
      <c r="D9" s="20" t="s">
        <v>49</v>
      </c>
      <c r="E9" s="20">
        <v>3</v>
      </c>
      <c r="F9" s="20">
        <v>14</v>
      </c>
      <c r="G9" s="20">
        <v>8</v>
      </c>
      <c r="H9" s="20">
        <v>15</v>
      </c>
      <c r="I9" s="20">
        <v>9</v>
      </c>
      <c r="J9" s="20">
        <v>15</v>
      </c>
      <c r="K9" s="20">
        <v>10</v>
      </c>
      <c r="L9" s="20">
        <v>3</v>
      </c>
      <c r="M9" s="20">
        <v>12</v>
      </c>
      <c r="N9" s="20" t="s">
        <v>49</v>
      </c>
      <c r="O9" s="20" t="s">
        <v>49</v>
      </c>
      <c r="P9" s="20">
        <v>9</v>
      </c>
      <c r="Q9" s="8"/>
      <c r="R9" s="20"/>
      <c r="S9" s="54" t="s">
        <v>8</v>
      </c>
    </row>
    <row r="10" spans="1:19" ht="15">
      <c r="A10" s="7" t="s">
        <v>9</v>
      </c>
      <c r="B10" s="60" t="s">
        <v>67</v>
      </c>
      <c r="C10" s="20" t="s">
        <v>49</v>
      </c>
      <c r="D10" s="20">
        <v>3</v>
      </c>
      <c r="E10" s="20">
        <v>1</v>
      </c>
      <c r="F10" s="20" t="s">
        <v>49</v>
      </c>
      <c r="G10" s="20">
        <v>1</v>
      </c>
      <c r="H10" s="20" t="s">
        <v>49</v>
      </c>
      <c r="I10" s="20" t="s">
        <v>49</v>
      </c>
      <c r="J10" s="20" t="s">
        <v>49</v>
      </c>
      <c r="K10" s="20" t="s">
        <v>49</v>
      </c>
      <c r="L10" s="20">
        <v>1</v>
      </c>
      <c r="M10" s="20" t="s">
        <v>49</v>
      </c>
      <c r="N10" s="20">
        <v>6</v>
      </c>
      <c r="O10" s="20" t="s">
        <v>49</v>
      </c>
      <c r="P10" s="20" t="s">
        <v>49</v>
      </c>
      <c r="Q10" s="8"/>
      <c r="R10" s="20"/>
      <c r="S10" s="54" t="s">
        <v>9</v>
      </c>
    </row>
    <row r="11" spans="1:19" ht="15">
      <c r="A11" s="7" t="s">
        <v>10</v>
      </c>
      <c r="B11" s="60" t="s">
        <v>105</v>
      </c>
      <c r="C11" s="20" t="s">
        <v>49</v>
      </c>
      <c r="D11" s="20" t="s">
        <v>49</v>
      </c>
      <c r="E11" s="6" t="s">
        <v>49</v>
      </c>
      <c r="F11" s="6" t="s">
        <v>49</v>
      </c>
      <c r="G11" s="6">
        <v>7</v>
      </c>
      <c r="H11" s="6">
        <v>6</v>
      </c>
      <c r="I11" s="6">
        <v>15</v>
      </c>
      <c r="J11" s="6" t="s">
        <v>49</v>
      </c>
      <c r="K11" s="6">
        <v>3</v>
      </c>
      <c r="L11" s="6">
        <v>4</v>
      </c>
      <c r="M11" s="6">
        <v>4</v>
      </c>
      <c r="N11" s="20">
        <v>2</v>
      </c>
      <c r="O11" s="20">
        <v>8</v>
      </c>
      <c r="P11" s="20">
        <v>5</v>
      </c>
      <c r="Q11" s="8"/>
      <c r="R11" s="20"/>
      <c r="S11" s="54" t="s">
        <v>10</v>
      </c>
    </row>
    <row r="12" spans="1:19" ht="15">
      <c r="A12" s="7" t="s">
        <v>11</v>
      </c>
      <c r="B12" s="60" t="s">
        <v>75</v>
      </c>
      <c r="C12" s="20" t="s">
        <v>49</v>
      </c>
      <c r="D12" s="20">
        <v>4</v>
      </c>
      <c r="E12" s="20">
        <v>7</v>
      </c>
      <c r="F12" s="20" t="s">
        <v>49</v>
      </c>
      <c r="G12" s="6" t="s">
        <v>49</v>
      </c>
      <c r="H12" s="20" t="s">
        <v>49</v>
      </c>
      <c r="I12" s="20">
        <v>3</v>
      </c>
      <c r="J12" s="20">
        <v>5</v>
      </c>
      <c r="K12" s="20">
        <v>7</v>
      </c>
      <c r="L12" s="20" t="s">
        <v>49</v>
      </c>
      <c r="M12" s="6">
        <v>8</v>
      </c>
      <c r="N12" s="6" t="s">
        <v>49</v>
      </c>
      <c r="O12" s="20">
        <v>3</v>
      </c>
      <c r="P12" s="20">
        <v>11</v>
      </c>
      <c r="Q12" s="8"/>
      <c r="R12" s="6"/>
      <c r="S12" s="54" t="s">
        <v>11</v>
      </c>
    </row>
    <row r="13" spans="1:19" ht="15">
      <c r="A13" s="7" t="s">
        <v>12</v>
      </c>
      <c r="B13" s="60" t="s">
        <v>69</v>
      </c>
      <c r="C13" s="20">
        <v>1</v>
      </c>
      <c r="D13" s="20">
        <v>1</v>
      </c>
      <c r="E13" s="20" t="s">
        <v>49</v>
      </c>
      <c r="F13" s="20">
        <v>12</v>
      </c>
      <c r="G13" s="20" t="s">
        <v>49</v>
      </c>
      <c r="H13" s="20" t="s">
        <v>49</v>
      </c>
      <c r="I13" s="20">
        <v>5</v>
      </c>
      <c r="J13" s="20" t="s">
        <v>49</v>
      </c>
      <c r="K13" s="20" t="s">
        <v>49</v>
      </c>
      <c r="L13" s="20">
        <v>13</v>
      </c>
      <c r="M13" s="6">
        <v>10</v>
      </c>
      <c r="N13" s="6">
        <v>10</v>
      </c>
      <c r="O13" s="20">
        <v>4</v>
      </c>
      <c r="P13" s="20" t="s">
        <v>49</v>
      </c>
      <c r="Q13" s="8"/>
      <c r="R13" s="6"/>
      <c r="S13" s="54" t="s">
        <v>12</v>
      </c>
    </row>
    <row r="14" spans="1:19" ht="15">
      <c r="A14" s="56" t="s">
        <v>43</v>
      </c>
      <c r="B14" s="60" t="s">
        <v>79</v>
      </c>
      <c r="C14" s="20" t="s">
        <v>49</v>
      </c>
      <c r="D14" s="20" t="s">
        <v>49</v>
      </c>
      <c r="E14" s="20" t="s">
        <v>49</v>
      </c>
      <c r="F14" s="20" t="s">
        <v>49</v>
      </c>
      <c r="G14" s="6">
        <v>6</v>
      </c>
      <c r="H14" s="6">
        <v>7</v>
      </c>
      <c r="I14" s="6">
        <v>6</v>
      </c>
      <c r="J14" s="6">
        <v>1</v>
      </c>
      <c r="K14" s="6" t="s">
        <v>49</v>
      </c>
      <c r="L14" s="6">
        <v>5</v>
      </c>
      <c r="M14" s="6">
        <v>1</v>
      </c>
      <c r="N14" s="6" t="s">
        <v>49</v>
      </c>
      <c r="O14" s="20">
        <v>10</v>
      </c>
      <c r="P14" s="20" t="s">
        <v>49</v>
      </c>
      <c r="Q14" s="8"/>
      <c r="R14" s="6"/>
      <c r="S14" s="54" t="s">
        <v>43</v>
      </c>
    </row>
    <row r="15" spans="1:19" ht="15">
      <c r="A15" s="56" t="s">
        <v>44</v>
      </c>
      <c r="B15" s="60" t="s">
        <v>76</v>
      </c>
      <c r="C15" s="20" t="s">
        <v>49</v>
      </c>
      <c r="D15" s="20">
        <v>7</v>
      </c>
      <c r="E15" s="6" t="s">
        <v>49</v>
      </c>
      <c r="F15" s="6">
        <v>3</v>
      </c>
      <c r="G15" s="20">
        <v>15</v>
      </c>
      <c r="H15" s="20" t="s">
        <v>49</v>
      </c>
      <c r="I15" s="20">
        <v>10</v>
      </c>
      <c r="J15" s="20">
        <v>10</v>
      </c>
      <c r="K15" s="20" t="s">
        <v>49</v>
      </c>
      <c r="L15" s="20" t="s">
        <v>49</v>
      </c>
      <c r="M15" s="6" t="s">
        <v>49</v>
      </c>
      <c r="N15" s="6">
        <v>4</v>
      </c>
      <c r="O15" s="20">
        <v>7</v>
      </c>
      <c r="P15" s="20">
        <v>2</v>
      </c>
      <c r="Q15" s="8"/>
      <c r="R15" s="6"/>
      <c r="S15" s="54" t="s">
        <v>44</v>
      </c>
    </row>
    <row r="16" spans="1:19" ht="15">
      <c r="A16" s="56" t="s">
        <v>55</v>
      </c>
      <c r="B16" s="60" t="s">
        <v>71</v>
      </c>
      <c r="C16" s="20">
        <v>4</v>
      </c>
      <c r="D16" s="20" t="s">
        <v>49</v>
      </c>
      <c r="E16" s="20">
        <v>2</v>
      </c>
      <c r="F16" s="20">
        <v>6</v>
      </c>
      <c r="G16" s="20">
        <v>13</v>
      </c>
      <c r="H16" s="20">
        <v>5</v>
      </c>
      <c r="I16" s="20" t="s">
        <v>49</v>
      </c>
      <c r="J16" s="20" t="s">
        <v>49</v>
      </c>
      <c r="K16" s="20" t="s">
        <v>49</v>
      </c>
      <c r="L16" s="20" t="s">
        <v>49</v>
      </c>
      <c r="M16" s="20" t="s">
        <v>49</v>
      </c>
      <c r="N16" s="6" t="s">
        <v>49</v>
      </c>
      <c r="O16" s="20">
        <v>11</v>
      </c>
      <c r="P16" s="20">
        <v>12</v>
      </c>
      <c r="Q16" s="8"/>
      <c r="R16" s="6"/>
      <c r="S16" s="54" t="s">
        <v>55</v>
      </c>
    </row>
    <row r="17" spans="1:19" ht="15">
      <c r="A17" s="56" t="s">
        <v>56</v>
      </c>
      <c r="B17" s="60" t="s">
        <v>74</v>
      </c>
      <c r="C17" s="20">
        <v>14</v>
      </c>
      <c r="D17" s="20">
        <v>11</v>
      </c>
      <c r="E17" s="20" t="s">
        <v>49</v>
      </c>
      <c r="F17" s="20" t="s">
        <v>49</v>
      </c>
      <c r="G17" s="20">
        <v>9</v>
      </c>
      <c r="H17" s="20">
        <v>12</v>
      </c>
      <c r="I17" s="6">
        <v>7</v>
      </c>
      <c r="J17" s="6" t="s">
        <v>49</v>
      </c>
      <c r="K17" s="6" t="s">
        <v>49</v>
      </c>
      <c r="L17" s="6">
        <v>10</v>
      </c>
      <c r="M17" s="6" t="s">
        <v>49</v>
      </c>
      <c r="N17" s="6">
        <v>8</v>
      </c>
      <c r="O17" s="20" t="s">
        <v>49</v>
      </c>
      <c r="P17" s="20">
        <v>8</v>
      </c>
      <c r="Q17" s="8"/>
      <c r="R17" s="6"/>
      <c r="S17" s="54" t="s">
        <v>56</v>
      </c>
    </row>
    <row r="18" spans="1:19" ht="15">
      <c r="A18" s="56" t="s">
        <v>57</v>
      </c>
      <c r="B18" s="60" t="s">
        <v>73</v>
      </c>
      <c r="C18" s="20">
        <v>12</v>
      </c>
      <c r="D18" s="20">
        <v>14</v>
      </c>
      <c r="E18" s="6">
        <v>4</v>
      </c>
      <c r="F18" s="6" t="s">
        <v>49</v>
      </c>
      <c r="G18" s="20">
        <v>12</v>
      </c>
      <c r="H18" s="20" t="s">
        <v>49</v>
      </c>
      <c r="I18" s="20">
        <v>11</v>
      </c>
      <c r="J18" s="20">
        <v>8</v>
      </c>
      <c r="K18" s="20" t="s">
        <v>49</v>
      </c>
      <c r="L18" s="20" t="s">
        <v>49</v>
      </c>
      <c r="M18" s="6" t="s">
        <v>49</v>
      </c>
      <c r="N18" s="6">
        <v>1</v>
      </c>
      <c r="O18" s="20" t="s">
        <v>49</v>
      </c>
      <c r="P18" s="20">
        <v>3</v>
      </c>
      <c r="Q18" s="8"/>
      <c r="R18" s="6"/>
      <c r="S18" s="54" t="s">
        <v>57</v>
      </c>
    </row>
    <row r="19" spans="1:19" ht="15">
      <c r="A19" s="75">
        <v>16</v>
      </c>
      <c r="B19" s="60" t="s">
        <v>78</v>
      </c>
      <c r="C19" s="20" t="s">
        <v>49</v>
      </c>
      <c r="D19" s="20">
        <v>12</v>
      </c>
      <c r="E19" s="20">
        <v>11</v>
      </c>
      <c r="F19" s="20">
        <v>7</v>
      </c>
      <c r="G19" s="6">
        <v>5</v>
      </c>
      <c r="H19" s="6" t="s">
        <v>49</v>
      </c>
      <c r="I19" s="6" t="s">
        <v>49</v>
      </c>
      <c r="J19" s="6">
        <v>13</v>
      </c>
      <c r="K19" s="6" t="s">
        <v>49</v>
      </c>
      <c r="L19" s="6" t="s">
        <v>49</v>
      </c>
      <c r="M19" s="6" t="s">
        <v>49</v>
      </c>
      <c r="N19" s="6">
        <v>7</v>
      </c>
      <c r="O19" s="20">
        <v>6</v>
      </c>
      <c r="P19" s="20">
        <v>15</v>
      </c>
      <c r="Q19" s="8"/>
      <c r="R19" s="6"/>
      <c r="S19" s="75">
        <v>16</v>
      </c>
    </row>
    <row r="20" spans="1:19" ht="15">
      <c r="A20" s="75">
        <v>17</v>
      </c>
      <c r="B20" s="60" t="s">
        <v>77</v>
      </c>
      <c r="C20" s="20" t="s">
        <v>49</v>
      </c>
      <c r="D20" s="20">
        <v>10</v>
      </c>
      <c r="E20" s="20">
        <v>8</v>
      </c>
      <c r="F20" s="20">
        <v>5</v>
      </c>
      <c r="G20" s="6" t="s">
        <v>49</v>
      </c>
      <c r="H20" s="6" t="s">
        <v>49</v>
      </c>
      <c r="I20" s="6" t="s">
        <v>49</v>
      </c>
      <c r="J20" s="6" t="s">
        <v>49</v>
      </c>
      <c r="K20" s="6">
        <v>8</v>
      </c>
      <c r="L20" s="6">
        <v>15</v>
      </c>
      <c r="M20" s="6" t="s">
        <v>49</v>
      </c>
      <c r="N20" s="6">
        <v>5</v>
      </c>
      <c r="O20" s="20" t="s">
        <v>49</v>
      </c>
      <c r="P20" s="20" t="s">
        <v>49</v>
      </c>
      <c r="Q20" s="8"/>
      <c r="R20" s="6"/>
      <c r="S20" s="75">
        <v>17</v>
      </c>
    </row>
    <row r="21" spans="1:19" ht="15">
      <c r="A21" s="75">
        <v>18</v>
      </c>
      <c r="B21" s="60" t="s">
        <v>80</v>
      </c>
      <c r="C21" s="20" t="s">
        <v>49</v>
      </c>
      <c r="D21" s="20" t="s">
        <v>49</v>
      </c>
      <c r="E21" s="6">
        <v>10</v>
      </c>
      <c r="F21" s="6">
        <v>11</v>
      </c>
      <c r="G21" s="6">
        <v>14</v>
      </c>
      <c r="H21" s="6">
        <v>8</v>
      </c>
      <c r="I21" s="6" t="s">
        <v>49</v>
      </c>
      <c r="J21" s="6" t="s">
        <v>49</v>
      </c>
      <c r="K21" s="6">
        <v>2</v>
      </c>
      <c r="L21" s="6" t="s">
        <v>49</v>
      </c>
      <c r="M21" s="6" t="s">
        <v>49</v>
      </c>
      <c r="N21" s="6" t="s">
        <v>49</v>
      </c>
      <c r="O21" s="20">
        <v>12</v>
      </c>
      <c r="P21" s="20" t="s">
        <v>49</v>
      </c>
      <c r="Q21" s="8"/>
      <c r="R21" s="6"/>
      <c r="S21" s="75">
        <v>18</v>
      </c>
    </row>
    <row r="22" spans="1:19" ht="15">
      <c r="A22" s="75">
        <v>19</v>
      </c>
      <c r="B22" s="60" t="s">
        <v>108</v>
      </c>
      <c r="C22" s="20">
        <v>11</v>
      </c>
      <c r="D22" s="20" t="s">
        <v>49</v>
      </c>
      <c r="E22" s="20" t="s">
        <v>49</v>
      </c>
      <c r="F22" s="20">
        <v>10</v>
      </c>
      <c r="G22" s="20" t="s">
        <v>49</v>
      </c>
      <c r="H22" s="6" t="s">
        <v>49</v>
      </c>
      <c r="I22" s="6" t="s">
        <v>49</v>
      </c>
      <c r="J22" s="6">
        <v>7</v>
      </c>
      <c r="K22" s="6" t="s">
        <v>49</v>
      </c>
      <c r="L22" s="6" t="s">
        <v>49</v>
      </c>
      <c r="M22" s="6">
        <v>6</v>
      </c>
      <c r="N22" s="6" t="s">
        <v>49</v>
      </c>
      <c r="O22" s="20" t="s">
        <v>49</v>
      </c>
      <c r="P22" s="20" t="s">
        <v>49</v>
      </c>
      <c r="Q22" s="8"/>
      <c r="R22" s="6"/>
      <c r="S22" s="75">
        <v>19</v>
      </c>
    </row>
    <row r="23" spans="1:19" ht="15">
      <c r="A23" s="75">
        <v>20</v>
      </c>
      <c r="B23" s="60" t="s">
        <v>106</v>
      </c>
      <c r="C23" s="20" t="s">
        <v>49</v>
      </c>
      <c r="D23" s="20" t="s">
        <v>49</v>
      </c>
      <c r="E23" s="6" t="s">
        <v>49</v>
      </c>
      <c r="F23" s="6" t="s">
        <v>49</v>
      </c>
      <c r="G23" s="6">
        <v>10</v>
      </c>
      <c r="H23" s="6">
        <v>14</v>
      </c>
      <c r="I23" s="6" t="s">
        <v>49</v>
      </c>
      <c r="J23" s="6">
        <v>14</v>
      </c>
      <c r="K23" s="6">
        <v>4</v>
      </c>
      <c r="L23" s="6">
        <v>11</v>
      </c>
      <c r="M23" s="6" t="s">
        <v>49</v>
      </c>
      <c r="N23" s="6" t="s">
        <v>49</v>
      </c>
      <c r="O23" s="20" t="s">
        <v>49</v>
      </c>
      <c r="P23" s="20">
        <v>6</v>
      </c>
      <c r="Q23" s="8"/>
      <c r="R23" s="6"/>
      <c r="S23" s="75">
        <v>20</v>
      </c>
    </row>
    <row r="24" spans="1:19" ht="15">
      <c r="A24" s="23">
        <v>21</v>
      </c>
      <c r="B24" s="60" t="s">
        <v>107</v>
      </c>
      <c r="C24" s="20">
        <v>15</v>
      </c>
      <c r="D24" s="20" t="s">
        <v>49</v>
      </c>
      <c r="E24" s="6" t="s">
        <v>49</v>
      </c>
      <c r="F24" s="6" t="s">
        <v>49</v>
      </c>
      <c r="G24" s="6" t="s">
        <v>49</v>
      </c>
      <c r="H24" s="6" t="s">
        <v>49</v>
      </c>
      <c r="I24" s="6" t="s">
        <v>49</v>
      </c>
      <c r="J24" s="6" t="s">
        <v>49</v>
      </c>
      <c r="K24" s="6" t="s">
        <v>49</v>
      </c>
      <c r="L24" s="6">
        <v>9</v>
      </c>
      <c r="M24" s="6" t="s">
        <v>49</v>
      </c>
      <c r="N24" s="6" t="s">
        <v>49</v>
      </c>
      <c r="O24" s="20">
        <v>9</v>
      </c>
      <c r="P24" s="20">
        <v>14</v>
      </c>
      <c r="Q24" s="8"/>
      <c r="R24" s="6"/>
      <c r="S24" s="23">
        <v>21</v>
      </c>
    </row>
    <row r="25" spans="1:19" ht="15">
      <c r="A25" s="23">
        <v>22</v>
      </c>
      <c r="B25" s="60" t="s">
        <v>70</v>
      </c>
      <c r="C25" s="20">
        <v>2</v>
      </c>
      <c r="D25" s="20" t="s">
        <v>49</v>
      </c>
      <c r="E25" s="20">
        <v>12</v>
      </c>
      <c r="F25" s="20">
        <v>4</v>
      </c>
      <c r="G25" s="20" t="s">
        <v>49</v>
      </c>
      <c r="H25" s="6">
        <v>11</v>
      </c>
      <c r="I25" s="6" t="s">
        <v>49</v>
      </c>
      <c r="J25" s="6" t="s">
        <v>49</v>
      </c>
      <c r="K25" s="6" t="s">
        <v>49</v>
      </c>
      <c r="L25" s="6" t="s">
        <v>49</v>
      </c>
      <c r="M25" s="6">
        <v>11</v>
      </c>
      <c r="N25" s="6" t="s">
        <v>49</v>
      </c>
      <c r="O25" s="20" t="s">
        <v>49</v>
      </c>
      <c r="P25" s="20" t="s">
        <v>49</v>
      </c>
      <c r="Q25" s="8"/>
      <c r="R25" s="6"/>
      <c r="S25" s="23">
        <v>22</v>
      </c>
    </row>
    <row r="26" spans="1:19" ht="15">
      <c r="A26" s="23">
        <v>23</v>
      </c>
      <c r="B26" s="60" t="s">
        <v>109</v>
      </c>
      <c r="C26" s="20">
        <v>5</v>
      </c>
      <c r="D26" s="20" t="s">
        <v>49</v>
      </c>
      <c r="E26" s="20" t="s">
        <v>49</v>
      </c>
      <c r="F26" s="20" t="s">
        <v>49</v>
      </c>
      <c r="G26" s="20" t="s">
        <v>49</v>
      </c>
      <c r="H26" s="6" t="s">
        <v>49</v>
      </c>
      <c r="I26" s="6" t="s">
        <v>49</v>
      </c>
      <c r="J26" s="6" t="s">
        <v>49</v>
      </c>
      <c r="K26" s="6" t="s">
        <v>49</v>
      </c>
      <c r="L26" s="6" t="s">
        <v>49</v>
      </c>
      <c r="M26" s="6">
        <v>14</v>
      </c>
      <c r="N26" s="6" t="s">
        <v>49</v>
      </c>
      <c r="O26" s="20" t="s">
        <v>49</v>
      </c>
      <c r="P26" s="20" t="s">
        <v>49</v>
      </c>
      <c r="Q26" s="8"/>
      <c r="R26" s="6"/>
      <c r="S26" s="23">
        <v>23</v>
      </c>
    </row>
    <row r="27" spans="1:19" ht="15">
      <c r="A27" s="23">
        <v>24</v>
      </c>
      <c r="B27" s="60" t="s">
        <v>110</v>
      </c>
      <c r="C27" s="20">
        <v>3</v>
      </c>
      <c r="D27" s="20" t="s">
        <v>49</v>
      </c>
      <c r="E27" s="6" t="s">
        <v>49</v>
      </c>
      <c r="F27" s="6" t="s">
        <v>49</v>
      </c>
      <c r="G27" s="6" t="s">
        <v>49</v>
      </c>
      <c r="H27" s="6">
        <v>9</v>
      </c>
      <c r="I27" s="6" t="s">
        <v>49</v>
      </c>
      <c r="J27" s="6" t="s">
        <v>49</v>
      </c>
      <c r="K27" s="6" t="s">
        <v>49</v>
      </c>
      <c r="L27" s="6" t="s">
        <v>49</v>
      </c>
      <c r="M27" s="6" t="s">
        <v>49</v>
      </c>
      <c r="N27" s="6" t="s">
        <v>49</v>
      </c>
      <c r="O27" s="20" t="s">
        <v>49</v>
      </c>
      <c r="P27" s="20" t="s">
        <v>49</v>
      </c>
      <c r="Q27" s="8"/>
      <c r="R27" s="6"/>
      <c r="S27" s="23">
        <v>24</v>
      </c>
    </row>
    <row r="28" spans="1:22" ht="15">
      <c r="A28" s="23">
        <v>25</v>
      </c>
      <c r="B28" s="60" t="s">
        <v>299</v>
      </c>
      <c r="C28" s="20">
        <v>7</v>
      </c>
      <c r="D28" s="20">
        <v>15</v>
      </c>
      <c r="E28" s="20" t="s">
        <v>49</v>
      </c>
      <c r="F28" s="20" t="s">
        <v>49</v>
      </c>
      <c r="G28" s="20" t="s">
        <v>49</v>
      </c>
      <c r="H28" s="6">
        <v>13</v>
      </c>
      <c r="I28" s="6" t="s">
        <v>49</v>
      </c>
      <c r="J28" s="6" t="s">
        <v>49</v>
      </c>
      <c r="K28" s="6" t="s">
        <v>49</v>
      </c>
      <c r="L28" s="6" t="s">
        <v>49</v>
      </c>
      <c r="M28" s="6" t="s">
        <v>49</v>
      </c>
      <c r="N28" s="6" t="s">
        <v>49</v>
      </c>
      <c r="O28" s="20" t="s">
        <v>49</v>
      </c>
      <c r="P28" s="20" t="s">
        <v>49</v>
      </c>
      <c r="Q28" s="8"/>
      <c r="R28" s="6"/>
      <c r="S28" s="23">
        <v>25</v>
      </c>
      <c r="V28" s="1" t="s">
        <v>89</v>
      </c>
    </row>
    <row r="29" spans="1:22" ht="15">
      <c r="A29" s="23">
        <v>26</v>
      </c>
      <c r="B29" s="60" t="s">
        <v>297</v>
      </c>
      <c r="C29" s="20" t="s">
        <v>49</v>
      </c>
      <c r="D29" s="20" t="s">
        <v>49</v>
      </c>
      <c r="E29" s="20" t="s">
        <v>49</v>
      </c>
      <c r="F29" s="20" t="s">
        <v>49</v>
      </c>
      <c r="G29" s="20" t="s">
        <v>49</v>
      </c>
      <c r="H29" s="6" t="s">
        <v>49</v>
      </c>
      <c r="I29" s="6" t="s">
        <v>49</v>
      </c>
      <c r="J29" s="6" t="s">
        <v>49</v>
      </c>
      <c r="K29" s="6">
        <v>5</v>
      </c>
      <c r="L29" s="6" t="s">
        <v>49</v>
      </c>
      <c r="M29" s="6" t="s">
        <v>49</v>
      </c>
      <c r="N29" s="6" t="s">
        <v>49</v>
      </c>
      <c r="O29" s="20" t="s">
        <v>49</v>
      </c>
      <c r="P29" s="20" t="s">
        <v>49</v>
      </c>
      <c r="Q29" s="8"/>
      <c r="R29" s="6"/>
      <c r="S29" s="23">
        <v>26</v>
      </c>
      <c r="V29" s="1" t="s">
        <v>87</v>
      </c>
    </row>
    <row r="30" spans="1:22" ht="15">
      <c r="A30" s="23">
        <v>27</v>
      </c>
      <c r="B30" s="60" t="s">
        <v>295</v>
      </c>
      <c r="C30" s="20" t="s">
        <v>49</v>
      </c>
      <c r="D30" s="20">
        <v>13</v>
      </c>
      <c r="E30" s="20" t="s">
        <v>49</v>
      </c>
      <c r="F30" s="20" t="s">
        <v>49</v>
      </c>
      <c r="G30" s="20" t="s">
        <v>49</v>
      </c>
      <c r="H30" s="6" t="s">
        <v>49</v>
      </c>
      <c r="I30" s="6">
        <v>14</v>
      </c>
      <c r="J30" s="6" t="s">
        <v>49</v>
      </c>
      <c r="K30" s="6" t="s">
        <v>49</v>
      </c>
      <c r="L30" s="6" t="s">
        <v>49</v>
      </c>
      <c r="M30" s="6" t="s">
        <v>49</v>
      </c>
      <c r="N30" s="6" t="s">
        <v>49</v>
      </c>
      <c r="O30" s="20" t="s">
        <v>49</v>
      </c>
      <c r="P30" s="20" t="s">
        <v>49</v>
      </c>
      <c r="Q30" s="8"/>
      <c r="R30" s="6"/>
      <c r="S30" s="23">
        <v>27</v>
      </c>
      <c r="V30" s="1" t="s">
        <v>85</v>
      </c>
    </row>
    <row r="31" spans="1:22" ht="15">
      <c r="A31" s="23">
        <v>28</v>
      </c>
      <c r="B31" s="60" t="s">
        <v>294</v>
      </c>
      <c r="C31" s="20" t="s">
        <v>49</v>
      </c>
      <c r="D31" s="20" t="s">
        <v>49</v>
      </c>
      <c r="E31" s="20" t="s">
        <v>49</v>
      </c>
      <c r="F31" s="20" t="s">
        <v>49</v>
      </c>
      <c r="G31" s="20" t="s">
        <v>49</v>
      </c>
      <c r="H31" s="6" t="s">
        <v>49</v>
      </c>
      <c r="I31" s="6" t="s">
        <v>49</v>
      </c>
      <c r="J31" s="6">
        <v>9</v>
      </c>
      <c r="K31" s="6" t="s">
        <v>49</v>
      </c>
      <c r="L31" s="6">
        <v>6</v>
      </c>
      <c r="M31" s="6" t="s">
        <v>49</v>
      </c>
      <c r="N31" s="6" t="s">
        <v>49</v>
      </c>
      <c r="O31" s="20">
        <v>13</v>
      </c>
      <c r="P31" s="20">
        <v>10</v>
      </c>
      <c r="Q31" s="8"/>
      <c r="R31" s="6"/>
      <c r="S31" s="23">
        <v>28</v>
      </c>
      <c r="V31" s="1" t="s">
        <v>85</v>
      </c>
    </row>
    <row r="32" spans="1:22" ht="15">
      <c r="A32" s="23">
        <v>29</v>
      </c>
      <c r="B32" s="60" t="s">
        <v>293</v>
      </c>
      <c r="C32" s="20">
        <v>9</v>
      </c>
      <c r="D32" s="20" t="s">
        <v>49</v>
      </c>
      <c r="E32" s="20" t="s">
        <v>49</v>
      </c>
      <c r="F32" s="20" t="s">
        <v>49</v>
      </c>
      <c r="G32" s="20" t="s">
        <v>49</v>
      </c>
      <c r="H32" s="6" t="s">
        <v>49</v>
      </c>
      <c r="I32" s="6" t="s">
        <v>49</v>
      </c>
      <c r="J32" s="6">
        <v>12</v>
      </c>
      <c r="K32" s="6">
        <v>11</v>
      </c>
      <c r="L32" s="6" t="s">
        <v>49</v>
      </c>
      <c r="M32" s="6" t="s">
        <v>49</v>
      </c>
      <c r="N32" s="6" t="s">
        <v>49</v>
      </c>
      <c r="O32" s="20" t="s">
        <v>49</v>
      </c>
      <c r="P32" s="20" t="s">
        <v>49</v>
      </c>
      <c r="Q32" s="8"/>
      <c r="R32" s="6"/>
      <c r="S32" s="23">
        <v>29</v>
      </c>
      <c r="V32" s="1" t="s">
        <v>90</v>
      </c>
    </row>
    <row r="33" spans="1:22" ht="15">
      <c r="A33" s="23">
        <v>30</v>
      </c>
      <c r="B33" s="60" t="s">
        <v>298</v>
      </c>
      <c r="C33" s="20" t="s">
        <v>49</v>
      </c>
      <c r="D33" s="20" t="s">
        <v>49</v>
      </c>
      <c r="E33" s="20">
        <v>13</v>
      </c>
      <c r="F33" s="20" t="s">
        <v>49</v>
      </c>
      <c r="G33" s="20" t="s">
        <v>49</v>
      </c>
      <c r="H33" s="6" t="s">
        <v>49</v>
      </c>
      <c r="I33" s="6" t="s">
        <v>49</v>
      </c>
      <c r="J33" s="6" t="s">
        <v>49</v>
      </c>
      <c r="K33" s="6">
        <v>9</v>
      </c>
      <c r="L33" s="6" t="s">
        <v>49</v>
      </c>
      <c r="M33" s="6">
        <v>9</v>
      </c>
      <c r="N33" s="6">
        <v>9</v>
      </c>
      <c r="O33" s="20">
        <v>15</v>
      </c>
      <c r="P33" s="20" t="s">
        <v>49</v>
      </c>
      <c r="Q33" s="8"/>
      <c r="R33" s="6"/>
      <c r="S33" s="23">
        <v>30</v>
      </c>
      <c r="V33" s="1" t="s">
        <v>86</v>
      </c>
    </row>
    <row r="34" spans="2:22" ht="15">
      <c r="B34" s="60" t="s">
        <v>296</v>
      </c>
      <c r="C34" s="20">
        <v>6</v>
      </c>
      <c r="D34" s="20" t="s">
        <v>49</v>
      </c>
      <c r="E34" s="20" t="s">
        <v>49</v>
      </c>
      <c r="F34" s="20" t="s">
        <v>49</v>
      </c>
      <c r="G34" s="20" t="s">
        <v>49</v>
      </c>
      <c r="H34" s="6" t="s">
        <v>49</v>
      </c>
      <c r="I34" s="6" t="s">
        <v>49</v>
      </c>
      <c r="J34" s="6" t="s">
        <v>49</v>
      </c>
      <c r="K34" s="6">
        <v>12</v>
      </c>
      <c r="L34" s="6" t="s">
        <v>49</v>
      </c>
      <c r="M34" s="6" t="s">
        <v>49</v>
      </c>
      <c r="N34" s="6" t="s">
        <v>49</v>
      </c>
      <c r="O34" s="20" t="s">
        <v>49</v>
      </c>
      <c r="P34" s="20" t="s">
        <v>49</v>
      </c>
      <c r="Q34" s="8"/>
      <c r="R34" s="6"/>
      <c r="V34" s="1" t="s">
        <v>82</v>
      </c>
    </row>
    <row r="35" spans="1:22" ht="15">
      <c r="A35" s="23" t="s">
        <v>49</v>
      </c>
      <c r="B35" s="60" t="s">
        <v>291</v>
      </c>
      <c r="C35" s="20" t="s">
        <v>49</v>
      </c>
      <c r="D35" s="20" t="s">
        <v>49</v>
      </c>
      <c r="E35" s="20">
        <v>9</v>
      </c>
      <c r="F35" s="20">
        <v>15</v>
      </c>
      <c r="G35" s="20" t="s">
        <v>49</v>
      </c>
      <c r="H35" s="6">
        <v>10</v>
      </c>
      <c r="I35" s="6" t="s">
        <v>49</v>
      </c>
      <c r="J35" s="6">
        <v>11</v>
      </c>
      <c r="K35" s="6" t="s">
        <v>49</v>
      </c>
      <c r="L35" s="6">
        <v>7</v>
      </c>
      <c r="M35" s="6" t="s">
        <v>49</v>
      </c>
      <c r="N35" s="6" t="s">
        <v>49</v>
      </c>
      <c r="O35" s="20">
        <v>14</v>
      </c>
      <c r="P35" s="20">
        <v>13</v>
      </c>
      <c r="Q35" s="8"/>
      <c r="R35" s="6"/>
      <c r="S35" s="23" t="s">
        <v>49</v>
      </c>
      <c r="V35" s="1" t="s">
        <v>82</v>
      </c>
    </row>
    <row r="36" spans="1:19" ht="15">
      <c r="A36" s="26"/>
      <c r="B36" s="190"/>
      <c r="C36" s="28"/>
      <c r="D36" s="28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8"/>
      <c r="P36" s="28"/>
      <c r="Q36" s="191"/>
      <c r="R36" s="26"/>
      <c r="S36" s="27"/>
    </row>
    <row r="37" spans="1:19" ht="18">
      <c r="A37" s="3" t="s">
        <v>52</v>
      </c>
      <c r="B37" s="3" t="s">
        <v>115</v>
      </c>
      <c r="C37" s="91">
        <v>25</v>
      </c>
      <c r="D37" s="91">
        <v>20</v>
      </c>
      <c r="E37" s="91">
        <v>16</v>
      </c>
      <c r="F37" s="91">
        <v>13</v>
      </c>
      <c r="G37" s="91">
        <v>11</v>
      </c>
      <c r="H37" s="92">
        <v>10</v>
      </c>
      <c r="I37" s="92">
        <v>9</v>
      </c>
      <c r="J37" s="92">
        <v>8</v>
      </c>
      <c r="K37" s="92">
        <v>7</v>
      </c>
      <c r="L37" s="92">
        <v>6</v>
      </c>
      <c r="M37" s="93">
        <v>5</v>
      </c>
      <c r="N37" s="93">
        <v>4</v>
      </c>
      <c r="O37" s="93">
        <v>3</v>
      </c>
      <c r="P37" s="93">
        <v>2</v>
      </c>
      <c r="Q37" s="93">
        <v>1</v>
      </c>
      <c r="R37" s="26"/>
      <c r="S37" s="3" t="s">
        <v>52</v>
      </c>
    </row>
    <row r="38" spans="1:19" ht="15">
      <c r="A38" s="3" t="s">
        <v>53</v>
      </c>
      <c r="B38" s="5">
        <v>2009</v>
      </c>
      <c r="C38" s="30">
        <v>1</v>
      </c>
      <c r="D38" s="30">
        <v>2</v>
      </c>
      <c r="E38" s="30">
        <v>3</v>
      </c>
      <c r="F38" s="30">
        <v>4</v>
      </c>
      <c r="G38" s="30">
        <v>5</v>
      </c>
      <c r="H38" s="30">
        <v>6</v>
      </c>
      <c r="I38" s="30">
        <v>7</v>
      </c>
      <c r="J38" s="30">
        <v>8</v>
      </c>
      <c r="K38" s="30">
        <v>9</v>
      </c>
      <c r="L38" s="30">
        <v>10</v>
      </c>
      <c r="M38" s="30">
        <v>11</v>
      </c>
      <c r="N38" s="30">
        <v>12</v>
      </c>
      <c r="O38" s="30">
        <v>13</v>
      </c>
      <c r="P38" s="30">
        <v>14</v>
      </c>
      <c r="Q38" s="30">
        <v>15</v>
      </c>
      <c r="R38" s="30">
        <v>16</v>
      </c>
      <c r="S38" s="3" t="s">
        <v>53</v>
      </c>
    </row>
    <row r="39" spans="1:22" ht="15">
      <c r="A39" s="56" t="s">
        <v>3</v>
      </c>
      <c r="B39" s="60" t="s">
        <v>64</v>
      </c>
      <c r="C39" s="20">
        <v>8</v>
      </c>
      <c r="D39" s="20">
        <v>8</v>
      </c>
      <c r="E39" s="20" t="s">
        <v>49</v>
      </c>
      <c r="F39" s="20">
        <v>8</v>
      </c>
      <c r="G39" s="20" t="s">
        <v>49</v>
      </c>
      <c r="H39" s="20">
        <v>16</v>
      </c>
      <c r="I39" s="20">
        <v>13</v>
      </c>
      <c r="J39" s="20">
        <v>20</v>
      </c>
      <c r="K39" s="20" t="s">
        <v>49</v>
      </c>
      <c r="L39" s="20">
        <v>20</v>
      </c>
      <c r="M39" s="20">
        <v>16</v>
      </c>
      <c r="N39" s="20" t="s">
        <v>49</v>
      </c>
      <c r="O39" s="20">
        <v>20</v>
      </c>
      <c r="P39" s="20">
        <v>25</v>
      </c>
      <c r="Q39" s="8"/>
      <c r="R39" s="20"/>
      <c r="S39" s="7">
        <f>SUM(C39:R39)</f>
        <v>154</v>
      </c>
      <c r="T39" s="66" t="s">
        <v>88</v>
      </c>
      <c r="U39" s="8">
        <v>1</v>
      </c>
      <c r="V39" s="1" t="s">
        <v>91</v>
      </c>
    </row>
    <row r="40" spans="1:22" ht="15">
      <c r="A40" s="56" t="s">
        <v>4</v>
      </c>
      <c r="B40" s="60" t="s">
        <v>65</v>
      </c>
      <c r="C40" s="20" t="s">
        <v>49</v>
      </c>
      <c r="D40" s="20">
        <v>7</v>
      </c>
      <c r="E40" s="20" t="s">
        <v>49</v>
      </c>
      <c r="F40" s="20">
        <v>7</v>
      </c>
      <c r="G40" s="20">
        <v>16</v>
      </c>
      <c r="H40" s="20">
        <v>25</v>
      </c>
      <c r="I40" s="20">
        <v>20</v>
      </c>
      <c r="J40" s="20">
        <v>13</v>
      </c>
      <c r="K40" s="20" t="s">
        <v>49</v>
      </c>
      <c r="L40" s="20" t="s">
        <v>49</v>
      </c>
      <c r="M40" s="20">
        <v>20</v>
      </c>
      <c r="N40" s="20">
        <v>3</v>
      </c>
      <c r="O40" s="20">
        <v>25</v>
      </c>
      <c r="P40" s="20">
        <v>9</v>
      </c>
      <c r="Q40" s="8"/>
      <c r="R40" s="20"/>
      <c r="S40" s="7">
        <f>SUM(C40:R40)</f>
        <v>145</v>
      </c>
      <c r="T40" s="64" t="s">
        <v>84</v>
      </c>
      <c r="U40" s="6">
        <v>2</v>
      </c>
      <c r="V40" s="1" t="s">
        <v>91</v>
      </c>
    </row>
    <row r="41" spans="1:22" ht="15">
      <c r="A41" s="56" t="s">
        <v>5</v>
      </c>
      <c r="B41" s="60" t="s">
        <v>63</v>
      </c>
      <c r="C41" s="20">
        <v>3</v>
      </c>
      <c r="D41" s="20">
        <v>20</v>
      </c>
      <c r="E41" s="20">
        <v>10</v>
      </c>
      <c r="F41" s="20">
        <v>20</v>
      </c>
      <c r="G41" s="20">
        <v>13</v>
      </c>
      <c r="H41" s="20">
        <v>13</v>
      </c>
      <c r="I41" s="20">
        <v>25</v>
      </c>
      <c r="J41" s="20" t="s">
        <v>49</v>
      </c>
      <c r="K41" s="20" t="s">
        <v>49</v>
      </c>
      <c r="L41" s="20">
        <v>8</v>
      </c>
      <c r="M41" s="20">
        <v>11</v>
      </c>
      <c r="N41" s="20">
        <v>2</v>
      </c>
      <c r="O41" s="20" t="s">
        <v>49</v>
      </c>
      <c r="P41" s="20">
        <v>13</v>
      </c>
      <c r="Q41" s="8"/>
      <c r="R41" s="20"/>
      <c r="S41" s="7">
        <f aca="true" t="shared" si="0" ref="S41:S67">SUM(C41:R41)</f>
        <v>138</v>
      </c>
      <c r="T41" s="64" t="s">
        <v>84</v>
      </c>
      <c r="U41" s="8">
        <v>1</v>
      </c>
      <c r="V41" s="1" t="s">
        <v>91</v>
      </c>
    </row>
    <row r="42" spans="1:22" ht="15">
      <c r="A42" s="56" t="s">
        <v>6</v>
      </c>
      <c r="B42" s="60" t="s">
        <v>67</v>
      </c>
      <c r="C42" s="20" t="s">
        <v>49</v>
      </c>
      <c r="D42" s="20">
        <v>16</v>
      </c>
      <c r="E42" s="20">
        <v>25</v>
      </c>
      <c r="F42" s="20" t="s">
        <v>49</v>
      </c>
      <c r="G42" s="20">
        <v>25</v>
      </c>
      <c r="H42" s="20" t="s">
        <v>49</v>
      </c>
      <c r="I42" s="20" t="s">
        <v>49</v>
      </c>
      <c r="J42" s="20" t="s">
        <v>49</v>
      </c>
      <c r="K42" s="20" t="s">
        <v>49</v>
      </c>
      <c r="L42" s="20">
        <v>25</v>
      </c>
      <c r="M42" s="20" t="s">
        <v>49</v>
      </c>
      <c r="N42" s="20">
        <v>10</v>
      </c>
      <c r="O42" s="20" t="s">
        <v>49</v>
      </c>
      <c r="P42" s="20" t="s">
        <v>49</v>
      </c>
      <c r="Q42" s="8"/>
      <c r="R42" s="20"/>
      <c r="S42" s="7">
        <f t="shared" si="0"/>
        <v>101</v>
      </c>
      <c r="T42" s="61" t="s">
        <v>86</v>
      </c>
      <c r="U42" s="8">
        <v>1</v>
      </c>
      <c r="V42" s="61" t="s">
        <v>93</v>
      </c>
    </row>
    <row r="43" spans="1:22" ht="16.5" customHeight="1">
      <c r="A43" s="56" t="s">
        <v>7</v>
      </c>
      <c r="B43" s="60" t="s">
        <v>105</v>
      </c>
      <c r="C43" s="20" t="s">
        <v>49</v>
      </c>
      <c r="D43" s="20" t="s">
        <v>49</v>
      </c>
      <c r="E43" s="20" t="s">
        <v>49</v>
      </c>
      <c r="F43" s="20" t="s">
        <v>49</v>
      </c>
      <c r="G43" s="20">
        <v>9</v>
      </c>
      <c r="H43" s="20">
        <v>10</v>
      </c>
      <c r="I43" s="20">
        <v>1</v>
      </c>
      <c r="J43" s="20" t="s">
        <v>49</v>
      </c>
      <c r="K43" s="20">
        <v>16</v>
      </c>
      <c r="L43" s="20">
        <v>13</v>
      </c>
      <c r="M43" s="20">
        <v>13</v>
      </c>
      <c r="N43" s="20">
        <v>20</v>
      </c>
      <c r="O43" s="20">
        <v>8</v>
      </c>
      <c r="P43" s="20">
        <v>11</v>
      </c>
      <c r="Q43" s="8"/>
      <c r="R43" s="20"/>
      <c r="S43" s="7">
        <f>SUM(C43:R43)</f>
        <v>101</v>
      </c>
      <c r="T43" s="66" t="s">
        <v>88</v>
      </c>
      <c r="U43" s="20">
        <v>2</v>
      </c>
      <c r="V43" s="1" t="s">
        <v>91</v>
      </c>
    </row>
    <row r="44" spans="1:22" ht="15">
      <c r="A44" s="7" t="s">
        <v>8</v>
      </c>
      <c r="B44" s="60" t="s">
        <v>79</v>
      </c>
      <c r="C44" s="20" t="s">
        <v>49</v>
      </c>
      <c r="D44" s="20" t="s">
        <v>49</v>
      </c>
      <c r="E44" s="20" t="s">
        <v>49</v>
      </c>
      <c r="F44" s="20" t="s">
        <v>49</v>
      </c>
      <c r="G44" s="20">
        <v>10</v>
      </c>
      <c r="H44" s="20">
        <v>9</v>
      </c>
      <c r="I44" s="20">
        <v>10</v>
      </c>
      <c r="J44" s="20">
        <v>25</v>
      </c>
      <c r="K44" s="20" t="s">
        <v>49</v>
      </c>
      <c r="L44" s="20">
        <v>11</v>
      </c>
      <c r="M44" s="20">
        <v>25</v>
      </c>
      <c r="N44" s="20" t="s">
        <v>49</v>
      </c>
      <c r="O44" s="20">
        <v>6</v>
      </c>
      <c r="P44" s="20" t="s">
        <v>49</v>
      </c>
      <c r="Q44" s="8"/>
      <c r="R44" s="20"/>
      <c r="S44" s="7">
        <f t="shared" si="0"/>
        <v>96</v>
      </c>
      <c r="T44" s="64" t="s">
        <v>84</v>
      </c>
      <c r="U44" s="20">
        <v>4</v>
      </c>
      <c r="V44" s="1" t="s">
        <v>91</v>
      </c>
    </row>
    <row r="45" spans="1:22" ht="17.25" customHeight="1">
      <c r="A45" s="7" t="s">
        <v>9</v>
      </c>
      <c r="B45" s="60" t="s">
        <v>68</v>
      </c>
      <c r="C45" s="20">
        <v>6</v>
      </c>
      <c r="D45" s="20">
        <v>11</v>
      </c>
      <c r="E45" s="20" t="s">
        <v>49</v>
      </c>
      <c r="F45" s="20">
        <v>25</v>
      </c>
      <c r="G45" s="20">
        <v>5</v>
      </c>
      <c r="H45" s="20" t="s">
        <v>49</v>
      </c>
      <c r="I45" s="20">
        <v>8</v>
      </c>
      <c r="J45" s="20">
        <v>16</v>
      </c>
      <c r="K45" s="20">
        <v>10</v>
      </c>
      <c r="L45" s="20">
        <v>4</v>
      </c>
      <c r="M45" s="20" t="s">
        <v>49</v>
      </c>
      <c r="N45" s="20" t="s">
        <v>49</v>
      </c>
      <c r="O45" s="20">
        <v>11</v>
      </c>
      <c r="P45" s="20" t="s">
        <v>49</v>
      </c>
      <c r="Q45" s="8"/>
      <c r="R45" s="20"/>
      <c r="S45" s="7">
        <f t="shared" si="0"/>
        <v>96</v>
      </c>
      <c r="T45" s="63" t="s">
        <v>85</v>
      </c>
      <c r="U45" s="8">
        <v>1</v>
      </c>
      <c r="V45" s="63" t="s">
        <v>92</v>
      </c>
    </row>
    <row r="46" spans="1:22" ht="15">
      <c r="A46" s="7" t="s">
        <v>10</v>
      </c>
      <c r="B46" s="60" t="s">
        <v>69</v>
      </c>
      <c r="C46" s="20">
        <v>25</v>
      </c>
      <c r="D46" s="20">
        <v>25</v>
      </c>
      <c r="E46" s="20" t="s">
        <v>49</v>
      </c>
      <c r="F46" s="20">
        <v>4</v>
      </c>
      <c r="G46" s="20" t="s">
        <v>49</v>
      </c>
      <c r="H46" s="20" t="s">
        <v>49</v>
      </c>
      <c r="I46" s="20">
        <v>11</v>
      </c>
      <c r="J46" s="20" t="s">
        <v>49</v>
      </c>
      <c r="K46" s="20" t="s">
        <v>49</v>
      </c>
      <c r="L46" s="20">
        <v>3</v>
      </c>
      <c r="M46" s="20">
        <v>6</v>
      </c>
      <c r="N46" s="20">
        <v>6</v>
      </c>
      <c r="O46" s="20">
        <v>13</v>
      </c>
      <c r="P46" s="20" t="s">
        <v>49</v>
      </c>
      <c r="Q46" s="8"/>
      <c r="R46" s="20"/>
      <c r="S46" s="7">
        <f t="shared" si="0"/>
        <v>93</v>
      </c>
      <c r="T46" s="62" t="s">
        <v>82</v>
      </c>
      <c r="U46" s="8">
        <v>1</v>
      </c>
      <c r="V46" s="62" t="s">
        <v>81</v>
      </c>
    </row>
    <row r="47" spans="1:22" ht="15">
      <c r="A47" s="7" t="s">
        <v>11</v>
      </c>
      <c r="B47" s="60" t="s">
        <v>75</v>
      </c>
      <c r="C47" s="20" t="s">
        <v>49</v>
      </c>
      <c r="D47" s="20">
        <v>13</v>
      </c>
      <c r="E47" s="20">
        <v>9</v>
      </c>
      <c r="F47" s="20" t="s">
        <v>49</v>
      </c>
      <c r="G47" s="20" t="s">
        <v>49</v>
      </c>
      <c r="H47" s="20" t="s">
        <v>49</v>
      </c>
      <c r="I47" s="20">
        <v>16</v>
      </c>
      <c r="J47" s="20">
        <v>11</v>
      </c>
      <c r="K47" s="20">
        <v>9</v>
      </c>
      <c r="L47" s="20" t="s">
        <v>49</v>
      </c>
      <c r="M47" s="20">
        <v>8</v>
      </c>
      <c r="N47" s="20" t="s">
        <v>49</v>
      </c>
      <c r="O47" s="20">
        <v>16</v>
      </c>
      <c r="P47" s="20">
        <v>5</v>
      </c>
      <c r="Q47" s="8"/>
      <c r="R47" s="20"/>
      <c r="S47" s="7">
        <f>SUM(C47:R47)</f>
        <v>87</v>
      </c>
      <c r="T47" s="62" t="s">
        <v>82</v>
      </c>
      <c r="U47" s="6">
        <v>3</v>
      </c>
      <c r="V47" s="62" t="s">
        <v>81</v>
      </c>
    </row>
    <row r="48" spans="1:22" ht="15">
      <c r="A48" s="7" t="s">
        <v>12</v>
      </c>
      <c r="B48" s="60" t="s">
        <v>76</v>
      </c>
      <c r="C48" s="20" t="s">
        <v>49</v>
      </c>
      <c r="D48" s="20">
        <v>9</v>
      </c>
      <c r="E48" s="20" t="s">
        <v>49</v>
      </c>
      <c r="F48" s="20">
        <v>16</v>
      </c>
      <c r="G48" s="20">
        <v>1</v>
      </c>
      <c r="H48" s="20" t="s">
        <v>49</v>
      </c>
      <c r="I48" s="20">
        <v>6</v>
      </c>
      <c r="J48" s="20">
        <v>6</v>
      </c>
      <c r="K48" s="20" t="s">
        <v>49</v>
      </c>
      <c r="L48" s="20" t="s">
        <v>49</v>
      </c>
      <c r="M48" s="20" t="s">
        <v>49</v>
      </c>
      <c r="N48" s="20">
        <v>13</v>
      </c>
      <c r="O48" s="20">
        <v>9</v>
      </c>
      <c r="P48" s="20">
        <v>20</v>
      </c>
      <c r="Q48" s="8"/>
      <c r="R48" s="20"/>
      <c r="S48" s="7">
        <f>SUM(C48:R48)</f>
        <v>80</v>
      </c>
      <c r="T48" s="62" t="s">
        <v>82</v>
      </c>
      <c r="U48" s="6">
        <v>2</v>
      </c>
      <c r="V48" s="62" t="s">
        <v>81</v>
      </c>
    </row>
    <row r="49" spans="1:22" ht="15">
      <c r="A49" s="56" t="s">
        <v>43</v>
      </c>
      <c r="B49" s="60" t="s">
        <v>73</v>
      </c>
      <c r="C49" s="20">
        <v>4</v>
      </c>
      <c r="D49" s="20">
        <v>2</v>
      </c>
      <c r="E49" s="20">
        <v>13</v>
      </c>
      <c r="F49" s="20" t="s">
        <v>49</v>
      </c>
      <c r="G49" s="20">
        <v>4</v>
      </c>
      <c r="H49" s="20" t="s">
        <v>49</v>
      </c>
      <c r="I49" s="20">
        <v>5</v>
      </c>
      <c r="J49" s="20">
        <v>8</v>
      </c>
      <c r="K49" s="20" t="s">
        <v>49</v>
      </c>
      <c r="L49" s="20" t="s">
        <v>49</v>
      </c>
      <c r="M49" s="20" t="s">
        <v>49</v>
      </c>
      <c r="N49" s="20">
        <v>25</v>
      </c>
      <c r="O49" s="20" t="s">
        <v>49</v>
      </c>
      <c r="P49" s="20">
        <v>16</v>
      </c>
      <c r="Q49" s="8"/>
      <c r="R49" s="20"/>
      <c r="S49" s="7">
        <f>SUM(C49:R49)</f>
        <v>77</v>
      </c>
      <c r="T49" s="65" t="s">
        <v>89</v>
      </c>
      <c r="U49" s="8">
        <v>1</v>
      </c>
      <c r="V49" s="61" t="s">
        <v>93</v>
      </c>
    </row>
    <row r="50" spans="1:22" ht="15">
      <c r="A50" s="56" t="s">
        <v>44</v>
      </c>
      <c r="B50" s="60" t="s">
        <v>66</v>
      </c>
      <c r="C50" s="20" t="s">
        <v>49</v>
      </c>
      <c r="D50" s="20">
        <v>10</v>
      </c>
      <c r="E50" s="20" t="s">
        <v>49</v>
      </c>
      <c r="F50" s="20">
        <v>3</v>
      </c>
      <c r="G50" s="20">
        <v>20</v>
      </c>
      <c r="H50" s="20">
        <v>20</v>
      </c>
      <c r="I50" s="20">
        <v>4</v>
      </c>
      <c r="J50" s="20">
        <v>10</v>
      </c>
      <c r="K50" s="20" t="s">
        <v>49</v>
      </c>
      <c r="L50" s="20">
        <v>2</v>
      </c>
      <c r="M50" s="20">
        <v>3</v>
      </c>
      <c r="N50" s="20">
        <v>5</v>
      </c>
      <c r="O50" s="20" t="s">
        <v>49</v>
      </c>
      <c r="P50" s="20" t="s">
        <v>49</v>
      </c>
      <c r="Q50" s="8"/>
      <c r="R50" s="20"/>
      <c r="S50" s="7">
        <f t="shared" si="0"/>
        <v>77</v>
      </c>
      <c r="T50" s="61" t="s">
        <v>86</v>
      </c>
      <c r="U50" s="6">
        <v>2</v>
      </c>
      <c r="V50" s="61" t="s">
        <v>93</v>
      </c>
    </row>
    <row r="51" spans="1:22" ht="15">
      <c r="A51" s="56" t="s">
        <v>55</v>
      </c>
      <c r="B51" s="60" t="s">
        <v>72</v>
      </c>
      <c r="C51" s="20" t="s">
        <v>49</v>
      </c>
      <c r="D51" s="20" t="s">
        <v>49</v>
      </c>
      <c r="E51" s="20">
        <v>16</v>
      </c>
      <c r="F51" s="20">
        <v>2</v>
      </c>
      <c r="G51" s="20">
        <v>8</v>
      </c>
      <c r="H51" s="20">
        <v>1</v>
      </c>
      <c r="I51" s="20">
        <v>7</v>
      </c>
      <c r="J51" s="20">
        <v>1</v>
      </c>
      <c r="K51" s="20">
        <v>6</v>
      </c>
      <c r="L51" s="20">
        <v>16</v>
      </c>
      <c r="M51" s="20">
        <v>4</v>
      </c>
      <c r="N51" s="20" t="s">
        <v>49</v>
      </c>
      <c r="O51" s="20" t="s">
        <v>49</v>
      </c>
      <c r="P51" s="20">
        <v>7</v>
      </c>
      <c r="Q51" s="8"/>
      <c r="R51" s="20"/>
      <c r="S51" s="7">
        <f t="shared" si="0"/>
        <v>68</v>
      </c>
      <c r="T51" s="4" t="s">
        <v>83</v>
      </c>
      <c r="U51" s="6">
        <v>3</v>
      </c>
      <c r="V51" s="1" t="s">
        <v>91</v>
      </c>
    </row>
    <row r="52" spans="1:22" ht="15">
      <c r="A52" s="56" t="s">
        <v>56</v>
      </c>
      <c r="B52" s="60" t="s">
        <v>71</v>
      </c>
      <c r="C52" s="20">
        <v>13</v>
      </c>
      <c r="D52" s="20" t="s">
        <v>49</v>
      </c>
      <c r="E52" s="20">
        <v>20</v>
      </c>
      <c r="F52" s="20">
        <v>10</v>
      </c>
      <c r="G52" s="20">
        <v>3</v>
      </c>
      <c r="H52" s="20">
        <v>11</v>
      </c>
      <c r="I52" s="20" t="s">
        <v>49</v>
      </c>
      <c r="J52" s="20" t="s">
        <v>49</v>
      </c>
      <c r="K52" s="20" t="s">
        <v>49</v>
      </c>
      <c r="L52" s="20" t="s">
        <v>49</v>
      </c>
      <c r="M52" s="20" t="s">
        <v>49</v>
      </c>
      <c r="N52" s="20" t="s">
        <v>49</v>
      </c>
      <c r="O52" s="20">
        <v>5</v>
      </c>
      <c r="P52" s="20">
        <v>4</v>
      </c>
      <c r="Q52" s="8"/>
      <c r="R52" s="20"/>
      <c r="S52" s="7">
        <f t="shared" si="0"/>
        <v>66</v>
      </c>
      <c r="T52" s="4" t="s">
        <v>83</v>
      </c>
      <c r="U52" s="8">
        <v>1</v>
      </c>
      <c r="V52" s="1" t="s">
        <v>91</v>
      </c>
    </row>
    <row r="53" spans="1:22" ht="15">
      <c r="A53" s="56" t="s">
        <v>57</v>
      </c>
      <c r="B53" s="60" t="s">
        <v>78</v>
      </c>
      <c r="C53" s="20" t="s">
        <v>49</v>
      </c>
      <c r="D53" s="20">
        <v>4</v>
      </c>
      <c r="E53" s="20">
        <v>5</v>
      </c>
      <c r="F53" s="20">
        <v>9</v>
      </c>
      <c r="G53" s="20">
        <v>11</v>
      </c>
      <c r="H53" s="20" t="s">
        <v>49</v>
      </c>
      <c r="I53" s="20" t="s">
        <v>49</v>
      </c>
      <c r="J53" s="20">
        <v>3</v>
      </c>
      <c r="K53" s="20" t="s">
        <v>49</v>
      </c>
      <c r="L53" s="20" t="s">
        <v>49</v>
      </c>
      <c r="M53" s="20" t="s">
        <v>49</v>
      </c>
      <c r="N53" s="20">
        <v>9</v>
      </c>
      <c r="O53" s="20">
        <v>10</v>
      </c>
      <c r="P53" s="20">
        <v>1</v>
      </c>
      <c r="Q53" s="8"/>
      <c r="R53" s="20"/>
      <c r="S53" s="7">
        <f>SUM(C53:R53)</f>
        <v>52</v>
      </c>
      <c r="T53" s="63" t="s">
        <v>90</v>
      </c>
      <c r="U53" s="8">
        <v>1</v>
      </c>
      <c r="V53" s="63" t="s">
        <v>92</v>
      </c>
    </row>
    <row r="54" spans="1:22" ht="15.75" customHeight="1">
      <c r="A54" s="75">
        <v>16</v>
      </c>
      <c r="B54" s="60" t="s">
        <v>74</v>
      </c>
      <c r="C54" s="20">
        <v>2</v>
      </c>
      <c r="D54" s="20">
        <v>5</v>
      </c>
      <c r="E54" s="20" t="s">
        <v>49</v>
      </c>
      <c r="F54" s="20" t="s">
        <v>49</v>
      </c>
      <c r="G54" s="20">
        <v>7</v>
      </c>
      <c r="H54" s="20">
        <v>4</v>
      </c>
      <c r="I54" s="20">
        <v>9</v>
      </c>
      <c r="J54" s="20" t="s">
        <v>49</v>
      </c>
      <c r="K54" s="20" t="s">
        <v>49</v>
      </c>
      <c r="L54" s="20">
        <v>6</v>
      </c>
      <c r="M54" s="20" t="s">
        <v>49</v>
      </c>
      <c r="N54" s="20">
        <v>8</v>
      </c>
      <c r="O54" s="20" t="s">
        <v>49</v>
      </c>
      <c r="P54" s="20">
        <v>8</v>
      </c>
      <c r="Q54" s="8"/>
      <c r="R54" s="20"/>
      <c r="S54" s="7">
        <f>SUM(C54:R54)</f>
        <v>49</v>
      </c>
      <c r="T54" s="66" t="s">
        <v>112</v>
      </c>
      <c r="U54" s="8">
        <v>1</v>
      </c>
      <c r="V54" s="1" t="s">
        <v>91</v>
      </c>
    </row>
    <row r="55" spans="1:22" ht="15">
      <c r="A55" s="75">
        <v>17</v>
      </c>
      <c r="B55" s="60" t="s">
        <v>70</v>
      </c>
      <c r="C55" s="20">
        <v>20</v>
      </c>
      <c r="D55" s="20" t="s">
        <v>49</v>
      </c>
      <c r="E55" s="20">
        <v>4</v>
      </c>
      <c r="F55" s="20">
        <v>13</v>
      </c>
      <c r="G55" s="20" t="s">
        <v>49</v>
      </c>
      <c r="H55" s="20">
        <v>5</v>
      </c>
      <c r="I55" s="20" t="s">
        <v>49</v>
      </c>
      <c r="J55" s="20" t="s">
        <v>49</v>
      </c>
      <c r="K55" s="20" t="s">
        <v>49</v>
      </c>
      <c r="L55" s="20" t="s">
        <v>49</v>
      </c>
      <c r="M55" s="20">
        <v>5</v>
      </c>
      <c r="N55" s="20" t="s">
        <v>49</v>
      </c>
      <c r="O55" s="20" t="s">
        <v>49</v>
      </c>
      <c r="P55" s="20" t="s">
        <v>49</v>
      </c>
      <c r="Q55" s="8"/>
      <c r="R55" s="20"/>
      <c r="S55" s="7">
        <f t="shared" si="0"/>
        <v>47</v>
      </c>
      <c r="T55" s="4" t="s">
        <v>83</v>
      </c>
      <c r="U55" s="6">
        <v>2</v>
      </c>
      <c r="V55" s="1" t="s">
        <v>91</v>
      </c>
    </row>
    <row r="56" spans="1:22" ht="15">
      <c r="A56" s="75">
        <v>18</v>
      </c>
      <c r="B56" s="60" t="s">
        <v>80</v>
      </c>
      <c r="C56" s="20" t="s">
        <v>49</v>
      </c>
      <c r="D56" s="20" t="s">
        <v>49</v>
      </c>
      <c r="E56" s="20">
        <v>6</v>
      </c>
      <c r="F56" s="20">
        <v>5</v>
      </c>
      <c r="G56" s="20">
        <v>2</v>
      </c>
      <c r="H56" s="20">
        <v>8</v>
      </c>
      <c r="I56" s="20" t="s">
        <v>49</v>
      </c>
      <c r="J56" s="20" t="s">
        <v>49</v>
      </c>
      <c r="K56" s="20">
        <v>20</v>
      </c>
      <c r="L56" s="20" t="s">
        <v>49</v>
      </c>
      <c r="M56" s="20" t="s">
        <v>49</v>
      </c>
      <c r="N56" s="20" t="s">
        <v>49</v>
      </c>
      <c r="O56" s="20">
        <v>4</v>
      </c>
      <c r="P56" s="20" t="s">
        <v>49</v>
      </c>
      <c r="Q56" s="8"/>
      <c r="R56" s="20"/>
      <c r="S56" s="7">
        <f>SUM(C56:R56)</f>
        <v>45</v>
      </c>
      <c r="T56" s="64" t="s">
        <v>84</v>
      </c>
      <c r="U56" s="20">
        <v>3</v>
      </c>
      <c r="V56" s="1" t="s">
        <v>91</v>
      </c>
    </row>
    <row r="57" spans="1:22" ht="15">
      <c r="A57" s="75">
        <v>19</v>
      </c>
      <c r="B57" s="60" t="s">
        <v>77</v>
      </c>
      <c r="C57" s="20" t="s">
        <v>49</v>
      </c>
      <c r="D57" s="20">
        <v>6</v>
      </c>
      <c r="E57" s="20">
        <v>8</v>
      </c>
      <c r="F57" s="20">
        <v>11</v>
      </c>
      <c r="G57" s="20" t="s">
        <v>49</v>
      </c>
      <c r="H57" s="20" t="s">
        <v>49</v>
      </c>
      <c r="I57" s="20" t="s">
        <v>49</v>
      </c>
      <c r="J57" s="20" t="s">
        <v>49</v>
      </c>
      <c r="K57" s="20">
        <v>8</v>
      </c>
      <c r="L57" s="20">
        <v>1</v>
      </c>
      <c r="M57" s="20" t="s">
        <v>49</v>
      </c>
      <c r="N57" s="20">
        <v>11</v>
      </c>
      <c r="O57" s="20" t="s">
        <v>49</v>
      </c>
      <c r="P57" s="20" t="s">
        <v>49</v>
      </c>
      <c r="Q57" s="8"/>
      <c r="R57" s="20"/>
      <c r="S57" s="7">
        <f t="shared" si="0"/>
        <v>45</v>
      </c>
      <c r="T57" s="65" t="s">
        <v>87</v>
      </c>
      <c r="U57" s="8">
        <v>1</v>
      </c>
      <c r="V57" s="61" t="s">
        <v>93</v>
      </c>
    </row>
    <row r="58" spans="1:22" ht="15">
      <c r="A58" s="75">
        <v>20</v>
      </c>
      <c r="B58" s="60" t="s">
        <v>106</v>
      </c>
      <c r="C58" s="20" t="s">
        <v>49</v>
      </c>
      <c r="D58" s="20" t="s">
        <v>49</v>
      </c>
      <c r="E58" s="20" t="s">
        <v>49</v>
      </c>
      <c r="F58" s="20" t="s">
        <v>49</v>
      </c>
      <c r="G58" s="20">
        <v>6</v>
      </c>
      <c r="H58" s="20">
        <v>2</v>
      </c>
      <c r="I58" s="20" t="s">
        <v>49</v>
      </c>
      <c r="J58" s="20">
        <v>2</v>
      </c>
      <c r="K58" s="20">
        <v>13</v>
      </c>
      <c r="L58" s="20">
        <v>5</v>
      </c>
      <c r="M58" s="20" t="s">
        <v>49</v>
      </c>
      <c r="N58" s="20" t="s">
        <v>49</v>
      </c>
      <c r="O58" s="20" t="s">
        <v>49</v>
      </c>
      <c r="P58" s="20">
        <v>10</v>
      </c>
      <c r="Q58" s="8"/>
      <c r="R58" s="20"/>
      <c r="S58" s="7">
        <f>SUM(C58:R58)</f>
        <v>38</v>
      </c>
      <c r="T58" s="1" t="s">
        <v>111</v>
      </c>
      <c r="U58" s="8">
        <v>1</v>
      </c>
      <c r="V58" s="61" t="s">
        <v>93</v>
      </c>
    </row>
    <row r="59" spans="1:22" ht="15">
      <c r="A59" s="23">
        <v>21</v>
      </c>
      <c r="B59" s="60" t="s">
        <v>291</v>
      </c>
      <c r="C59" s="20" t="s">
        <v>49</v>
      </c>
      <c r="D59" s="20" t="s">
        <v>49</v>
      </c>
      <c r="E59" s="20">
        <v>7</v>
      </c>
      <c r="F59" s="20">
        <v>1</v>
      </c>
      <c r="G59" s="20" t="s">
        <v>49</v>
      </c>
      <c r="H59" s="20">
        <v>6</v>
      </c>
      <c r="I59" s="20" t="s">
        <v>49</v>
      </c>
      <c r="J59" s="20">
        <v>5</v>
      </c>
      <c r="K59" s="20" t="s">
        <v>49</v>
      </c>
      <c r="L59" s="20">
        <v>9</v>
      </c>
      <c r="M59" s="20" t="s">
        <v>49</v>
      </c>
      <c r="N59" s="20" t="s">
        <v>49</v>
      </c>
      <c r="O59" s="20">
        <v>2</v>
      </c>
      <c r="P59" s="20">
        <v>3</v>
      </c>
      <c r="Q59" s="8"/>
      <c r="R59" s="20"/>
      <c r="S59" s="7">
        <f>SUM(C59:R59)</f>
        <v>33</v>
      </c>
      <c r="T59" s="62" t="s">
        <v>82</v>
      </c>
      <c r="U59" s="6">
        <v>4</v>
      </c>
      <c r="V59" s="62" t="s">
        <v>81</v>
      </c>
    </row>
    <row r="60" spans="1:22" ht="15">
      <c r="A60" s="23">
        <v>22</v>
      </c>
      <c r="B60" s="60" t="s">
        <v>108</v>
      </c>
      <c r="C60" s="20">
        <v>5</v>
      </c>
      <c r="D60" s="20" t="s">
        <v>49</v>
      </c>
      <c r="E60" s="20" t="s">
        <v>49</v>
      </c>
      <c r="F60" s="20">
        <v>6</v>
      </c>
      <c r="G60" s="20" t="s">
        <v>49</v>
      </c>
      <c r="H60" s="20" t="s">
        <v>49</v>
      </c>
      <c r="I60" s="20" t="s">
        <v>49</v>
      </c>
      <c r="J60" s="20">
        <v>9</v>
      </c>
      <c r="K60" s="20" t="s">
        <v>49</v>
      </c>
      <c r="L60" s="20" t="s">
        <v>49</v>
      </c>
      <c r="M60" s="20">
        <v>10</v>
      </c>
      <c r="N60" s="20" t="s">
        <v>49</v>
      </c>
      <c r="O60" s="20" t="s">
        <v>49</v>
      </c>
      <c r="P60" s="20" t="s">
        <v>49</v>
      </c>
      <c r="Q60" s="8"/>
      <c r="R60" s="20"/>
      <c r="S60" s="7">
        <f t="shared" si="0"/>
        <v>30</v>
      </c>
      <c r="T60" s="66" t="s">
        <v>112</v>
      </c>
      <c r="U60" s="20">
        <v>2</v>
      </c>
      <c r="V60" s="1" t="s">
        <v>91</v>
      </c>
    </row>
    <row r="61" spans="1:22" ht="15">
      <c r="A61" s="23">
        <v>23</v>
      </c>
      <c r="B61" s="60" t="s">
        <v>294</v>
      </c>
      <c r="C61" s="20" t="s">
        <v>49</v>
      </c>
      <c r="D61" s="20" t="s">
        <v>49</v>
      </c>
      <c r="E61" s="20" t="s">
        <v>49</v>
      </c>
      <c r="F61" s="20" t="s">
        <v>49</v>
      </c>
      <c r="G61" s="20" t="s">
        <v>49</v>
      </c>
      <c r="H61" s="20" t="s">
        <v>49</v>
      </c>
      <c r="I61" s="20" t="s">
        <v>49</v>
      </c>
      <c r="J61" s="20">
        <v>7</v>
      </c>
      <c r="K61" s="20" t="s">
        <v>49</v>
      </c>
      <c r="L61" s="20">
        <v>10</v>
      </c>
      <c r="M61" s="20" t="s">
        <v>49</v>
      </c>
      <c r="N61" s="20" t="s">
        <v>49</v>
      </c>
      <c r="O61" s="20">
        <v>3</v>
      </c>
      <c r="P61" s="20">
        <v>6</v>
      </c>
      <c r="Q61" s="8"/>
      <c r="R61" s="20"/>
      <c r="S61" s="7">
        <f>SUM(C61:R61)</f>
        <v>26</v>
      </c>
      <c r="T61" s="63" t="s">
        <v>85</v>
      </c>
      <c r="U61" s="20">
        <v>3</v>
      </c>
      <c r="V61" s="63" t="s">
        <v>92</v>
      </c>
    </row>
    <row r="62" spans="1:22" ht="15">
      <c r="A62" s="23">
        <v>24</v>
      </c>
      <c r="B62" s="60" t="s">
        <v>298</v>
      </c>
      <c r="C62" s="20" t="s">
        <v>49</v>
      </c>
      <c r="D62" s="20" t="s">
        <v>49</v>
      </c>
      <c r="E62" s="20">
        <v>3</v>
      </c>
      <c r="F62" s="20" t="s">
        <v>49</v>
      </c>
      <c r="G62" s="20" t="s">
        <v>49</v>
      </c>
      <c r="H62" s="20" t="s">
        <v>49</v>
      </c>
      <c r="I62" s="20" t="s">
        <v>49</v>
      </c>
      <c r="J62" s="20" t="s">
        <v>49</v>
      </c>
      <c r="K62" s="20">
        <v>7</v>
      </c>
      <c r="L62" s="20" t="s">
        <v>49</v>
      </c>
      <c r="M62" s="20">
        <v>7</v>
      </c>
      <c r="N62" s="20">
        <v>7</v>
      </c>
      <c r="O62" s="20">
        <v>1</v>
      </c>
      <c r="P62" s="20" t="s">
        <v>49</v>
      </c>
      <c r="Q62" s="8"/>
      <c r="R62" s="20"/>
      <c r="S62" s="7">
        <f>SUM(C62:R62)</f>
        <v>25</v>
      </c>
      <c r="T62" s="61" t="s">
        <v>86</v>
      </c>
      <c r="U62" s="6">
        <v>3</v>
      </c>
      <c r="V62" s="61" t="s">
        <v>93</v>
      </c>
    </row>
    <row r="63" spans="1:22" ht="15">
      <c r="A63" s="23">
        <v>25</v>
      </c>
      <c r="B63" s="60" t="s">
        <v>110</v>
      </c>
      <c r="C63" s="20">
        <v>16</v>
      </c>
      <c r="D63" s="20" t="s">
        <v>49</v>
      </c>
      <c r="E63" s="20" t="s">
        <v>49</v>
      </c>
      <c r="F63" s="20" t="s">
        <v>49</v>
      </c>
      <c r="G63" s="20" t="s">
        <v>49</v>
      </c>
      <c r="H63" s="20">
        <v>7</v>
      </c>
      <c r="I63" s="20" t="s">
        <v>49</v>
      </c>
      <c r="J63" s="20" t="s">
        <v>49</v>
      </c>
      <c r="K63" s="20" t="s">
        <v>49</v>
      </c>
      <c r="L63" s="20" t="s">
        <v>49</v>
      </c>
      <c r="M63" s="20" t="s">
        <v>49</v>
      </c>
      <c r="N63" s="20" t="s">
        <v>49</v>
      </c>
      <c r="O63" s="20" t="s">
        <v>49</v>
      </c>
      <c r="P63" s="20" t="s">
        <v>49</v>
      </c>
      <c r="Q63" s="8"/>
      <c r="R63" s="20"/>
      <c r="S63" s="7">
        <f t="shared" si="0"/>
        <v>23</v>
      </c>
      <c r="T63" s="63" t="s">
        <v>90</v>
      </c>
      <c r="U63" s="20">
        <v>2</v>
      </c>
      <c r="V63" s="63" t="s">
        <v>92</v>
      </c>
    </row>
    <row r="64" spans="1:22" ht="15">
      <c r="A64" s="23">
        <v>26</v>
      </c>
      <c r="B64" s="60" t="s">
        <v>107</v>
      </c>
      <c r="C64" s="20">
        <v>1</v>
      </c>
      <c r="D64" s="20" t="s">
        <v>49</v>
      </c>
      <c r="E64" s="20" t="s">
        <v>49</v>
      </c>
      <c r="F64" s="20" t="s">
        <v>49</v>
      </c>
      <c r="G64" s="20" t="s">
        <v>49</v>
      </c>
      <c r="H64" s="20" t="s">
        <v>49</v>
      </c>
      <c r="I64" s="20" t="s">
        <v>49</v>
      </c>
      <c r="J64" s="20" t="s">
        <v>49</v>
      </c>
      <c r="K64" s="20" t="s">
        <v>49</v>
      </c>
      <c r="L64" s="20">
        <v>7</v>
      </c>
      <c r="M64" s="20" t="s">
        <v>49</v>
      </c>
      <c r="N64" s="20" t="s">
        <v>49</v>
      </c>
      <c r="O64" s="20">
        <v>7</v>
      </c>
      <c r="P64" s="20">
        <v>2</v>
      </c>
      <c r="Q64" s="8"/>
      <c r="R64" s="20"/>
      <c r="S64" s="7">
        <f>SUM(C64:R64)</f>
        <v>17</v>
      </c>
      <c r="T64" s="4" t="s">
        <v>83</v>
      </c>
      <c r="U64" s="20">
        <v>4</v>
      </c>
      <c r="V64" s="1" t="s">
        <v>91</v>
      </c>
    </row>
    <row r="65" spans="1:22" ht="15">
      <c r="A65" s="23">
        <v>27</v>
      </c>
      <c r="B65" s="60" t="s">
        <v>293</v>
      </c>
      <c r="C65" s="20">
        <v>7</v>
      </c>
      <c r="D65" s="20" t="s">
        <v>49</v>
      </c>
      <c r="E65" s="20" t="s">
        <v>49</v>
      </c>
      <c r="F65" s="20" t="s">
        <v>49</v>
      </c>
      <c r="G65" s="20" t="s">
        <v>49</v>
      </c>
      <c r="H65" s="20" t="s">
        <v>49</v>
      </c>
      <c r="I65" s="20" t="s">
        <v>49</v>
      </c>
      <c r="J65" s="20">
        <v>4</v>
      </c>
      <c r="K65" s="20">
        <v>5</v>
      </c>
      <c r="L65" s="20" t="s">
        <v>49</v>
      </c>
      <c r="M65" s="20" t="s">
        <v>49</v>
      </c>
      <c r="N65" s="20" t="s">
        <v>49</v>
      </c>
      <c r="O65" s="20" t="s">
        <v>49</v>
      </c>
      <c r="P65" s="20" t="s">
        <v>49</v>
      </c>
      <c r="Q65" s="8"/>
      <c r="R65" s="20"/>
      <c r="S65" s="7">
        <f>SUM(C65:R65)</f>
        <v>16</v>
      </c>
      <c r="T65" s="63" t="s">
        <v>90</v>
      </c>
      <c r="U65" s="20">
        <v>4</v>
      </c>
      <c r="V65" s="63" t="s">
        <v>92</v>
      </c>
    </row>
    <row r="66" spans="1:22" ht="15">
      <c r="A66" s="23">
        <v>28</v>
      </c>
      <c r="B66" s="60" t="s">
        <v>296</v>
      </c>
      <c r="C66" s="20">
        <v>10</v>
      </c>
      <c r="D66" s="20" t="s">
        <v>49</v>
      </c>
      <c r="E66" s="20" t="s">
        <v>49</v>
      </c>
      <c r="F66" s="20" t="s">
        <v>49</v>
      </c>
      <c r="G66" s="20" t="s">
        <v>49</v>
      </c>
      <c r="H66" s="20" t="s">
        <v>49</v>
      </c>
      <c r="I66" s="20" t="s">
        <v>49</v>
      </c>
      <c r="J66" s="20" t="s">
        <v>49</v>
      </c>
      <c r="K66" s="20">
        <v>4</v>
      </c>
      <c r="L66" s="20" t="s">
        <v>49</v>
      </c>
      <c r="M66" s="20" t="s">
        <v>49</v>
      </c>
      <c r="N66" s="20" t="s">
        <v>49</v>
      </c>
      <c r="O66" s="20" t="s">
        <v>49</v>
      </c>
      <c r="P66" s="20" t="s">
        <v>49</v>
      </c>
      <c r="Q66" s="8"/>
      <c r="R66" s="20"/>
      <c r="S66" s="7">
        <f>SUM(C66:R66)</f>
        <v>14</v>
      </c>
      <c r="T66" s="62" t="s">
        <v>82</v>
      </c>
      <c r="U66" s="6">
        <v>3</v>
      </c>
      <c r="V66" s="62" t="s">
        <v>81</v>
      </c>
    </row>
    <row r="67" spans="1:22" ht="15">
      <c r="A67" s="23">
        <v>29</v>
      </c>
      <c r="B67" s="60" t="s">
        <v>109</v>
      </c>
      <c r="C67" s="20">
        <v>11</v>
      </c>
      <c r="D67" s="20" t="s">
        <v>49</v>
      </c>
      <c r="E67" s="20" t="s">
        <v>49</v>
      </c>
      <c r="F67" s="20" t="s">
        <v>49</v>
      </c>
      <c r="G67" s="20" t="s">
        <v>49</v>
      </c>
      <c r="H67" s="20" t="s">
        <v>49</v>
      </c>
      <c r="I67" s="20" t="s">
        <v>49</v>
      </c>
      <c r="J67" s="20" t="s">
        <v>49</v>
      </c>
      <c r="K67" s="20" t="s">
        <v>49</v>
      </c>
      <c r="L67" s="20" t="s">
        <v>49</v>
      </c>
      <c r="M67" s="20">
        <v>2</v>
      </c>
      <c r="N67" s="20" t="s">
        <v>49</v>
      </c>
      <c r="O67" s="20" t="s">
        <v>49</v>
      </c>
      <c r="P67" s="20" t="s">
        <v>49</v>
      </c>
      <c r="Q67" s="8"/>
      <c r="R67" s="20"/>
      <c r="S67" s="7">
        <f t="shared" si="0"/>
        <v>13</v>
      </c>
      <c r="T67" s="63" t="s">
        <v>90</v>
      </c>
      <c r="U67" s="20">
        <v>3</v>
      </c>
      <c r="V67" s="63" t="s">
        <v>92</v>
      </c>
    </row>
    <row r="68" spans="1:22" ht="15">
      <c r="A68" s="23">
        <v>30</v>
      </c>
      <c r="B68" s="60" t="s">
        <v>299</v>
      </c>
      <c r="C68" s="20">
        <v>9</v>
      </c>
      <c r="D68" s="20">
        <v>1</v>
      </c>
      <c r="E68" s="20" t="s">
        <v>49</v>
      </c>
      <c r="F68" s="20" t="s">
        <v>49</v>
      </c>
      <c r="G68" s="20" t="s">
        <v>49</v>
      </c>
      <c r="H68" s="20">
        <v>3</v>
      </c>
      <c r="I68" s="20" t="s">
        <v>49</v>
      </c>
      <c r="J68" s="20" t="s">
        <v>49</v>
      </c>
      <c r="K68" s="20" t="s">
        <v>49</v>
      </c>
      <c r="L68" s="20" t="s">
        <v>49</v>
      </c>
      <c r="M68" s="20" t="s">
        <v>49</v>
      </c>
      <c r="N68" s="20" t="s">
        <v>49</v>
      </c>
      <c r="O68" s="20" t="s">
        <v>49</v>
      </c>
      <c r="P68" s="20" t="s">
        <v>49</v>
      </c>
      <c r="Q68" s="8"/>
      <c r="R68" s="20"/>
      <c r="S68" s="7">
        <f>SUM(C68:R68)</f>
        <v>13</v>
      </c>
      <c r="T68" s="65" t="s">
        <v>89</v>
      </c>
      <c r="U68" s="20">
        <v>2</v>
      </c>
      <c r="V68" s="61" t="s">
        <v>93</v>
      </c>
    </row>
    <row r="69" spans="2:22" ht="15">
      <c r="B69" s="60" t="s">
        <v>297</v>
      </c>
      <c r="C69" s="20" t="s">
        <v>49</v>
      </c>
      <c r="D69" s="20" t="s">
        <v>49</v>
      </c>
      <c r="E69" s="20" t="s">
        <v>49</v>
      </c>
      <c r="F69" s="20" t="s">
        <v>49</v>
      </c>
      <c r="G69" s="20" t="s">
        <v>49</v>
      </c>
      <c r="H69" s="20" t="s">
        <v>49</v>
      </c>
      <c r="I69" s="20" t="s">
        <v>49</v>
      </c>
      <c r="J69" s="20" t="s">
        <v>49</v>
      </c>
      <c r="K69" s="20">
        <v>11</v>
      </c>
      <c r="L69" s="20" t="s">
        <v>49</v>
      </c>
      <c r="M69" s="20" t="s">
        <v>49</v>
      </c>
      <c r="N69" s="20" t="s">
        <v>49</v>
      </c>
      <c r="O69" s="20" t="s">
        <v>49</v>
      </c>
      <c r="P69" s="20" t="s">
        <v>49</v>
      </c>
      <c r="Q69" s="8"/>
      <c r="R69" s="20"/>
      <c r="S69" s="7">
        <f>SUM(C69:R69)</f>
        <v>11</v>
      </c>
      <c r="T69" s="65" t="s">
        <v>87</v>
      </c>
      <c r="U69" s="20">
        <v>2</v>
      </c>
      <c r="V69" s="61" t="s">
        <v>93</v>
      </c>
    </row>
    <row r="70" spans="2:22" ht="15">
      <c r="B70" s="60" t="s">
        <v>295</v>
      </c>
      <c r="C70" s="20" t="s">
        <v>49</v>
      </c>
      <c r="D70" s="20">
        <v>3</v>
      </c>
      <c r="E70" s="20" t="s">
        <v>49</v>
      </c>
      <c r="F70" s="20" t="s">
        <v>49</v>
      </c>
      <c r="G70" s="20" t="s">
        <v>49</v>
      </c>
      <c r="H70" s="20" t="s">
        <v>49</v>
      </c>
      <c r="I70" s="20">
        <v>2</v>
      </c>
      <c r="J70" s="20" t="s">
        <v>49</v>
      </c>
      <c r="K70" s="20" t="s">
        <v>49</v>
      </c>
      <c r="L70" s="20" t="s">
        <v>49</v>
      </c>
      <c r="M70" s="20" t="s">
        <v>49</v>
      </c>
      <c r="N70" s="20" t="s">
        <v>49</v>
      </c>
      <c r="O70" s="20" t="s">
        <v>49</v>
      </c>
      <c r="P70" s="20" t="s">
        <v>49</v>
      </c>
      <c r="Q70" s="8"/>
      <c r="R70" s="20"/>
      <c r="S70" s="7">
        <f>SUM(C70:R70)</f>
        <v>5</v>
      </c>
      <c r="T70" s="63" t="s">
        <v>85</v>
      </c>
      <c r="U70" s="20">
        <v>2</v>
      </c>
      <c r="V70" s="63" t="s">
        <v>92</v>
      </c>
    </row>
    <row r="71" spans="1:19" ht="15">
      <c r="A71" s="3" t="s">
        <v>52</v>
      </c>
      <c r="B71" s="3"/>
      <c r="C71" s="30">
        <v>1</v>
      </c>
      <c r="D71" s="30">
        <v>2</v>
      </c>
      <c r="E71" s="30">
        <v>3</v>
      </c>
      <c r="F71" s="30">
        <v>4</v>
      </c>
      <c r="G71" s="30">
        <v>5</v>
      </c>
      <c r="H71" s="30">
        <v>6</v>
      </c>
      <c r="I71" s="30">
        <v>7</v>
      </c>
      <c r="J71" s="30">
        <v>8</v>
      </c>
      <c r="K71" s="30">
        <v>9</v>
      </c>
      <c r="L71" s="30">
        <v>10</v>
      </c>
      <c r="M71" s="30">
        <v>11</v>
      </c>
      <c r="N71" s="30">
        <v>12</v>
      </c>
      <c r="O71" s="30">
        <v>13</v>
      </c>
      <c r="P71" s="30">
        <v>14</v>
      </c>
      <c r="Q71" s="30">
        <v>15</v>
      </c>
      <c r="R71" s="30">
        <v>16</v>
      </c>
      <c r="S71" s="3" t="s">
        <v>52</v>
      </c>
    </row>
    <row r="72" spans="1:19" ht="15">
      <c r="A72" s="3" t="s">
        <v>53</v>
      </c>
      <c r="S72" s="3" t="s">
        <v>53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49"/>
  <sheetViews>
    <sheetView tabSelected="1" zoomScale="75" zoomScaleNormal="75" workbookViewId="0" topLeftCell="G1">
      <selection activeCell="AA6" sqref="AA6"/>
    </sheetView>
  </sheetViews>
  <sheetFormatPr defaultColWidth="9.140625" defaultRowHeight="15.75" customHeight="1"/>
  <cols>
    <col min="1" max="2" width="4.7109375" style="113" customWidth="1"/>
    <col min="3" max="3" width="6.7109375" style="113" customWidth="1"/>
    <col min="4" max="4" width="10.7109375" style="113" customWidth="1"/>
    <col min="5" max="5" width="6.7109375" style="113" customWidth="1"/>
    <col min="6" max="7" width="10.7109375" style="113" customWidth="1"/>
    <col min="8" max="9" width="4.7109375" style="113" customWidth="1"/>
    <col min="10" max="10" width="6.7109375" style="113" customWidth="1"/>
    <col min="11" max="11" width="10.7109375" style="113" customWidth="1"/>
    <col min="12" max="12" width="6.7109375" style="113" customWidth="1"/>
    <col min="13" max="14" width="10.7109375" style="113" customWidth="1"/>
    <col min="15" max="16" width="4.7109375" style="113" customWidth="1"/>
    <col min="17" max="17" width="6.7109375" style="113" customWidth="1"/>
    <col min="18" max="18" width="10.7109375" style="113" customWidth="1"/>
    <col min="19" max="19" width="6.7109375" style="113" customWidth="1"/>
    <col min="20" max="21" width="10.7109375" style="113" customWidth="1"/>
    <col min="22" max="23" width="4.7109375" style="113" customWidth="1"/>
    <col min="24" max="24" width="12.7109375" style="135" customWidth="1"/>
    <col min="25" max="25" width="10.7109375" style="113" customWidth="1"/>
    <col min="26" max="26" width="4.7109375" style="113" customWidth="1"/>
    <col min="27" max="27" width="12.7109375" style="113" customWidth="1"/>
    <col min="28" max="16384" width="11.7109375" style="113" customWidth="1"/>
  </cols>
  <sheetData>
    <row r="1" spans="2:23" ht="15.75" customHeight="1">
      <c r="B1" s="128" t="s">
        <v>185</v>
      </c>
      <c r="I1" s="128" t="s">
        <v>185</v>
      </c>
      <c r="P1" s="128" t="s">
        <v>185</v>
      </c>
      <c r="W1" s="134" t="s">
        <v>185</v>
      </c>
    </row>
    <row r="3" spans="2:25" ht="15.75" customHeight="1">
      <c r="B3" s="112" t="s">
        <v>49</v>
      </c>
      <c r="C3" s="120" t="s">
        <v>120</v>
      </c>
      <c r="D3" s="112"/>
      <c r="E3" s="119"/>
      <c r="F3" s="119"/>
      <c r="G3" s="119"/>
      <c r="H3" s="119"/>
      <c r="I3" s="112" t="s">
        <v>49</v>
      </c>
      <c r="J3" s="120" t="s">
        <v>149</v>
      </c>
      <c r="K3" s="112"/>
      <c r="L3" s="119"/>
      <c r="M3" s="119"/>
      <c r="N3" s="119"/>
      <c r="P3" s="112" t="s">
        <v>49</v>
      </c>
      <c r="Q3" s="120" t="s">
        <v>166</v>
      </c>
      <c r="R3" s="112"/>
      <c r="W3" s="112" t="s">
        <v>49</v>
      </c>
      <c r="X3" s="141" t="s">
        <v>226</v>
      </c>
      <c r="Y3" s="112"/>
    </row>
    <row r="4" spans="2:17" ht="15.75" customHeight="1">
      <c r="B4" s="118" t="s">
        <v>190</v>
      </c>
      <c r="C4" s="114"/>
      <c r="D4" s="114"/>
      <c r="E4" s="114"/>
      <c r="F4" s="114"/>
      <c r="G4" s="114"/>
      <c r="I4" s="125" t="s">
        <v>191</v>
      </c>
      <c r="J4" s="114"/>
      <c r="K4" s="114"/>
      <c r="L4" s="114"/>
      <c r="M4" s="114"/>
      <c r="N4" s="114"/>
      <c r="P4" s="125" t="s">
        <v>315</v>
      </c>
      <c r="Q4" s="114"/>
    </row>
    <row r="5" spans="2:16" ht="15.75" customHeight="1">
      <c r="B5" s="117" t="s">
        <v>121</v>
      </c>
      <c r="I5" s="117" t="s">
        <v>121</v>
      </c>
      <c r="P5" s="117" t="s">
        <v>121</v>
      </c>
    </row>
    <row r="6" spans="2:25" ht="15.75" customHeight="1">
      <c r="B6" s="122" t="s">
        <v>49</v>
      </c>
      <c r="C6" s="121" t="s">
        <v>301</v>
      </c>
      <c r="D6" s="122"/>
      <c r="I6" s="122" t="s">
        <v>49</v>
      </c>
      <c r="J6" s="121" t="s">
        <v>316</v>
      </c>
      <c r="K6" s="122"/>
      <c r="P6" s="122" t="s">
        <v>49</v>
      </c>
      <c r="Q6" s="121" t="s">
        <v>324</v>
      </c>
      <c r="R6" s="122"/>
      <c r="W6" s="122" t="s">
        <v>49</v>
      </c>
      <c r="X6" s="140" t="s">
        <v>325</v>
      </c>
      <c r="Y6" s="122"/>
    </row>
    <row r="7" spans="2:16" ht="15.75" customHeight="1">
      <c r="B7" s="124" t="s">
        <v>192</v>
      </c>
      <c r="I7" s="124" t="s">
        <v>192</v>
      </c>
      <c r="P7" s="124" t="s">
        <v>192</v>
      </c>
    </row>
    <row r="9" spans="24:25" ht="15.75" customHeight="1">
      <c r="X9" s="193" t="s">
        <v>330</v>
      </c>
      <c r="Y9" s="194">
        <f>SQRT(150*3+150*2+150*1)</f>
        <v>30</v>
      </c>
    </row>
    <row r="10" spans="2:28" ht="33" customHeight="1">
      <c r="B10" s="146" t="s">
        <v>122</v>
      </c>
      <c r="C10" s="127" t="s">
        <v>123</v>
      </c>
      <c r="D10" s="123" t="s">
        <v>124</v>
      </c>
      <c r="E10" s="115" t="s">
        <v>193</v>
      </c>
      <c r="F10" s="129" t="s">
        <v>187</v>
      </c>
      <c r="G10" s="123" t="s">
        <v>125</v>
      </c>
      <c r="I10" s="146" t="s">
        <v>122</v>
      </c>
      <c r="J10" s="127" t="s">
        <v>123</v>
      </c>
      <c r="K10" s="123" t="s">
        <v>124</v>
      </c>
      <c r="L10" s="115" t="s">
        <v>193</v>
      </c>
      <c r="M10" s="129" t="s">
        <v>188</v>
      </c>
      <c r="N10" s="123" t="s">
        <v>125</v>
      </c>
      <c r="P10" s="146" t="s">
        <v>122</v>
      </c>
      <c r="Q10" s="127" t="s">
        <v>123</v>
      </c>
      <c r="R10" s="123" t="s">
        <v>124</v>
      </c>
      <c r="S10" s="115" t="s">
        <v>193</v>
      </c>
      <c r="T10" s="129" t="s">
        <v>189</v>
      </c>
      <c r="U10" s="123" t="s">
        <v>125</v>
      </c>
      <c r="W10" s="146" t="s">
        <v>122</v>
      </c>
      <c r="X10" s="192" t="s">
        <v>124</v>
      </c>
      <c r="Y10" s="132" t="s">
        <v>186</v>
      </c>
      <c r="Z10" s="146" t="s">
        <v>122</v>
      </c>
      <c r="AA10" s="192" t="s">
        <v>124</v>
      </c>
      <c r="AB10" s="132" t="s">
        <v>186</v>
      </c>
    </row>
    <row r="11" spans="2:28" ht="15.75" customHeight="1">
      <c r="B11" s="150">
        <v>1</v>
      </c>
      <c r="C11" s="150">
        <v>24</v>
      </c>
      <c r="D11" s="150" t="s">
        <v>126</v>
      </c>
      <c r="E11" s="150"/>
      <c r="F11" s="151">
        <f>G11*3</f>
        <v>310.79999999999995</v>
      </c>
      <c r="G11" s="150">
        <v>103.6</v>
      </c>
      <c r="I11" s="150">
        <v>1</v>
      </c>
      <c r="J11" s="150">
        <v>18</v>
      </c>
      <c r="K11" s="152" t="s">
        <v>127</v>
      </c>
      <c r="L11" s="150"/>
      <c r="M11" s="151">
        <f>N11*2</f>
        <v>255.8</v>
      </c>
      <c r="N11" s="150">
        <v>127.9</v>
      </c>
      <c r="P11" s="150">
        <v>1</v>
      </c>
      <c r="Q11" s="150">
        <v>51</v>
      </c>
      <c r="R11" s="152" t="s">
        <v>127</v>
      </c>
      <c r="S11" s="150"/>
      <c r="T11" s="151">
        <f>U11*1</f>
        <v>129.5</v>
      </c>
      <c r="U11" s="150">
        <v>129.5</v>
      </c>
      <c r="W11" s="142">
        <v>1</v>
      </c>
      <c r="X11" s="138" t="s">
        <v>201</v>
      </c>
      <c r="Y11" s="139">
        <f>SQRT(F12+M11+T11)</f>
        <v>26.389391808073185</v>
      </c>
      <c r="Z11" s="145">
        <v>31</v>
      </c>
      <c r="AA11" s="199" t="s">
        <v>340</v>
      </c>
      <c r="AB11" s="133">
        <f>SQRT(F38)</f>
        <v>13.405222862750175</v>
      </c>
    </row>
    <row r="12" spans="2:28" ht="15.75" customHeight="1">
      <c r="B12" s="150">
        <v>2</v>
      </c>
      <c r="C12" s="150">
        <v>18</v>
      </c>
      <c r="D12" s="152" t="s">
        <v>127</v>
      </c>
      <c r="E12" s="150"/>
      <c r="F12" s="151">
        <f aca="true" t="shared" si="0" ref="F12:F49">G12*3</f>
        <v>311.1</v>
      </c>
      <c r="G12" s="150">
        <v>103.7</v>
      </c>
      <c r="I12" s="150">
        <v>2</v>
      </c>
      <c r="J12" s="150">
        <v>60</v>
      </c>
      <c r="K12" s="152" t="s">
        <v>134</v>
      </c>
      <c r="L12" s="150"/>
      <c r="M12" s="151">
        <f aca="true" t="shared" si="1" ref="M12:M37">N12*2</f>
        <v>229.8</v>
      </c>
      <c r="N12" s="150">
        <v>114.9</v>
      </c>
      <c r="P12" s="150">
        <v>2</v>
      </c>
      <c r="Q12" s="150">
        <v>33</v>
      </c>
      <c r="R12" s="153" t="s">
        <v>194</v>
      </c>
      <c r="S12" s="150"/>
      <c r="T12" s="151">
        <f aca="true" t="shared" si="2" ref="T12:T34">U12*1</f>
        <v>117.7</v>
      </c>
      <c r="U12" s="150">
        <v>117.7</v>
      </c>
      <c r="W12" s="142">
        <v>2</v>
      </c>
      <c r="X12" s="138" t="s">
        <v>208</v>
      </c>
      <c r="Y12" s="139">
        <f>SQRT(F19+M12)</f>
        <v>22.68259244442751</v>
      </c>
      <c r="Z12" s="145">
        <v>32</v>
      </c>
      <c r="AA12" s="205" t="s">
        <v>341</v>
      </c>
      <c r="AB12" s="133">
        <f>SQRT(F39)</f>
        <v>13.382824813917278</v>
      </c>
    </row>
    <row r="13" spans="2:28" ht="15.75" customHeight="1">
      <c r="B13" s="150">
        <v>3</v>
      </c>
      <c r="C13" s="150">
        <v>14</v>
      </c>
      <c r="D13" s="150" t="s">
        <v>128</v>
      </c>
      <c r="E13" s="150"/>
      <c r="F13" s="151">
        <f t="shared" si="0"/>
        <v>303.6</v>
      </c>
      <c r="G13" s="150">
        <v>101.2</v>
      </c>
      <c r="I13" s="150">
        <v>3</v>
      </c>
      <c r="J13" s="150">
        <v>20</v>
      </c>
      <c r="K13" s="152" t="s">
        <v>148</v>
      </c>
      <c r="L13" s="150"/>
      <c r="M13" s="151">
        <f t="shared" si="1"/>
        <v>222.2</v>
      </c>
      <c r="N13" s="150">
        <v>111.1</v>
      </c>
      <c r="P13" s="150">
        <v>3</v>
      </c>
      <c r="Q13" s="150">
        <v>5</v>
      </c>
      <c r="R13" s="153" t="s">
        <v>167</v>
      </c>
      <c r="S13" s="150"/>
      <c r="T13" s="151">
        <f t="shared" si="2"/>
        <v>105.7</v>
      </c>
      <c r="U13" s="150">
        <v>105.7</v>
      </c>
      <c r="W13" s="142">
        <v>3</v>
      </c>
      <c r="X13" s="138" t="s">
        <v>225</v>
      </c>
      <c r="Y13" s="139">
        <f>SQRT(F36+M13)</f>
        <v>20.248456731316587</v>
      </c>
      <c r="Z13" s="145">
        <v>33</v>
      </c>
      <c r="AA13" s="202" t="s">
        <v>229</v>
      </c>
      <c r="AB13" s="197">
        <f>SQRT(M17)</f>
        <v>13.326664999166145</v>
      </c>
    </row>
    <row r="14" spans="2:28" ht="15.75" customHeight="1">
      <c r="B14" s="150">
        <v>4</v>
      </c>
      <c r="C14" s="150">
        <v>48</v>
      </c>
      <c r="D14" s="150" t="s">
        <v>129</v>
      </c>
      <c r="E14" s="150"/>
      <c r="F14" s="151">
        <f t="shared" si="0"/>
        <v>318.6</v>
      </c>
      <c r="G14" s="150">
        <v>106.2</v>
      </c>
      <c r="I14" s="150">
        <v>4</v>
      </c>
      <c r="J14" s="150">
        <v>6</v>
      </c>
      <c r="K14" s="152" t="s">
        <v>146</v>
      </c>
      <c r="L14" s="150"/>
      <c r="M14" s="151">
        <f t="shared" si="1"/>
        <v>197</v>
      </c>
      <c r="N14" s="150">
        <v>98.5</v>
      </c>
      <c r="P14" s="150">
        <v>4</v>
      </c>
      <c r="Q14" s="150">
        <v>88</v>
      </c>
      <c r="R14" s="153" t="s">
        <v>168</v>
      </c>
      <c r="S14" s="150"/>
      <c r="T14" s="151">
        <f t="shared" si="2"/>
        <v>101.5</v>
      </c>
      <c r="U14" s="150">
        <v>101.5</v>
      </c>
      <c r="W14" s="142">
        <v>4</v>
      </c>
      <c r="X14" s="138" t="s">
        <v>222</v>
      </c>
      <c r="Y14" s="139">
        <f>SQRT(F33+M14)</f>
        <v>19.867058161690675</v>
      </c>
      <c r="Z14" s="145">
        <v>34</v>
      </c>
      <c r="AA14" s="199" t="s">
        <v>342</v>
      </c>
      <c r="AB14" s="133">
        <f>SQRT(F40)</f>
        <v>13.281566172707192</v>
      </c>
    </row>
    <row r="15" spans="2:28" ht="15.75" customHeight="1">
      <c r="B15" s="150">
        <v>5</v>
      </c>
      <c r="C15" s="150">
        <v>2</v>
      </c>
      <c r="D15" s="150" t="s">
        <v>130</v>
      </c>
      <c r="E15" s="150"/>
      <c r="F15" s="151">
        <f t="shared" si="0"/>
        <v>299.1</v>
      </c>
      <c r="G15" s="150">
        <v>99.7</v>
      </c>
      <c r="I15" s="150">
        <v>5</v>
      </c>
      <c r="J15" s="150">
        <v>38</v>
      </c>
      <c r="K15" s="153" t="s">
        <v>150</v>
      </c>
      <c r="L15" s="150"/>
      <c r="M15" s="151">
        <f t="shared" si="1"/>
        <v>198.2</v>
      </c>
      <c r="N15" s="150">
        <v>99.1</v>
      </c>
      <c r="P15" s="150">
        <v>5</v>
      </c>
      <c r="Q15" s="150">
        <v>30</v>
      </c>
      <c r="R15" s="153" t="s">
        <v>169</v>
      </c>
      <c r="S15" s="150"/>
      <c r="T15" s="151">
        <f t="shared" si="2"/>
        <v>98.9</v>
      </c>
      <c r="U15" s="150">
        <v>98.9</v>
      </c>
      <c r="W15" s="142">
        <v>5</v>
      </c>
      <c r="X15" s="137" t="s">
        <v>203</v>
      </c>
      <c r="Y15" s="133">
        <f>SQRT(F14)</f>
        <v>17.84936973677222</v>
      </c>
      <c r="Z15" s="145">
        <v>35</v>
      </c>
      <c r="AA15" s="199" t="s">
        <v>343</v>
      </c>
      <c r="AB15" s="133">
        <f>SQRT(F41)</f>
        <v>12.96148139681572</v>
      </c>
    </row>
    <row r="16" spans="2:28" ht="15.75" customHeight="1">
      <c r="B16" s="150">
        <v>6</v>
      </c>
      <c r="C16" s="150">
        <v>11</v>
      </c>
      <c r="D16" s="150" t="s">
        <v>131</v>
      </c>
      <c r="E16" s="150"/>
      <c r="F16" s="151">
        <f t="shared" si="0"/>
        <v>282</v>
      </c>
      <c r="G16" s="150">
        <v>94</v>
      </c>
      <c r="I16" s="150">
        <v>6</v>
      </c>
      <c r="J16" s="150">
        <v>88</v>
      </c>
      <c r="K16" s="150" t="s">
        <v>151</v>
      </c>
      <c r="L16" s="150"/>
      <c r="M16" s="151">
        <f t="shared" si="1"/>
        <v>197.2</v>
      </c>
      <c r="N16" s="150">
        <v>98.6</v>
      </c>
      <c r="P16" s="150">
        <v>6</v>
      </c>
      <c r="Q16" s="150">
        <v>25</v>
      </c>
      <c r="R16" s="152" t="s">
        <v>165</v>
      </c>
      <c r="S16" s="150"/>
      <c r="T16" s="151">
        <f t="shared" si="2"/>
        <v>82.1</v>
      </c>
      <c r="U16" s="150">
        <v>82.1</v>
      </c>
      <c r="W16" s="143">
        <v>6</v>
      </c>
      <c r="X16" s="137" t="s">
        <v>200</v>
      </c>
      <c r="Y16" s="133">
        <f>SQRT(F11)</f>
        <v>17.629520696831207</v>
      </c>
      <c r="Z16" s="144">
        <v>36</v>
      </c>
      <c r="AA16" s="201" t="s">
        <v>230</v>
      </c>
      <c r="AB16" s="133">
        <f>SQRT(M18)</f>
        <v>12.891857895586655</v>
      </c>
    </row>
    <row r="17" spans="2:28" ht="15.75" customHeight="1">
      <c r="B17" s="150">
        <v>7</v>
      </c>
      <c r="C17" s="150">
        <v>5</v>
      </c>
      <c r="D17" s="150" t="s">
        <v>132</v>
      </c>
      <c r="E17" s="150"/>
      <c r="F17" s="151">
        <f t="shared" si="0"/>
        <v>290.4</v>
      </c>
      <c r="G17" s="150">
        <v>96.8</v>
      </c>
      <c r="I17" s="150">
        <v>7</v>
      </c>
      <c r="J17" s="150">
        <v>1</v>
      </c>
      <c r="K17" s="198" t="s">
        <v>152</v>
      </c>
      <c r="L17" s="150"/>
      <c r="M17" s="151">
        <f t="shared" si="1"/>
        <v>177.6</v>
      </c>
      <c r="N17" s="150">
        <v>88.8</v>
      </c>
      <c r="P17" s="150">
        <v>7</v>
      </c>
      <c r="Q17" s="150">
        <v>1</v>
      </c>
      <c r="R17" s="153" t="s">
        <v>170</v>
      </c>
      <c r="S17" s="150"/>
      <c r="T17" s="151">
        <f t="shared" si="2"/>
        <v>89.7</v>
      </c>
      <c r="U17" s="150">
        <v>89.7</v>
      </c>
      <c r="W17" s="143">
        <v>7</v>
      </c>
      <c r="X17" s="137" t="s">
        <v>202</v>
      </c>
      <c r="Y17" s="133">
        <f>SQRT(F13)</f>
        <v>17.424121211699603</v>
      </c>
      <c r="Z17" s="144">
        <v>37</v>
      </c>
      <c r="AA17" s="205" t="s">
        <v>344</v>
      </c>
      <c r="AB17" s="133">
        <f>SQRT(F42)</f>
        <v>12.84523257866513</v>
      </c>
    </row>
    <row r="18" spans="2:28" ht="15.75" customHeight="1">
      <c r="B18" s="150">
        <v>8</v>
      </c>
      <c r="C18" s="150">
        <v>16</v>
      </c>
      <c r="D18" s="150" t="s">
        <v>133</v>
      </c>
      <c r="E18" s="150"/>
      <c r="F18" s="151">
        <f t="shared" si="0"/>
        <v>281.1</v>
      </c>
      <c r="G18" s="150">
        <v>93.7</v>
      </c>
      <c r="I18" s="150">
        <v>8</v>
      </c>
      <c r="J18" s="150">
        <v>12</v>
      </c>
      <c r="K18" s="150" t="s">
        <v>153</v>
      </c>
      <c r="L18" s="150"/>
      <c r="M18" s="151">
        <f t="shared" si="1"/>
        <v>166.2</v>
      </c>
      <c r="N18" s="150">
        <v>83.1</v>
      </c>
      <c r="P18" s="150">
        <v>8</v>
      </c>
      <c r="Q18" s="150">
        <v>6</v>
      </c>
      <c r="R18" s="153" t="s">
        <v>171</v>
      </c>
      <c r="S18" s="150"/>
      <c r="T18" s="151">
        <f t="shared" si="2"/>
        <v>90.1</v>
      </c>
      <c r="U18" s="150">
        <v>90.1</v>
      </c>
      <c r="W18" s="143">
        <v>8</v>
      </c>
      <c r="X18" s="137" t="s">
        <v>204</v>
      </c>
      <c r="Y18" s="133">
        <f>SQRT(F15)</f>
        <v>17.294507798720378</v>
      </c>
      <c r="Z18" s="144">
        <v>38</v>
      </c>
      <c r="AA18" s="201" t="s">
        <v>231</v>
      </c>
      <c r="AB18" s="133">
        <f>SQRT(M19)</f>
        <v>12.806248474865697</v>
      </c>
    </row>
    <row r="19" spans="2:28" ht="15.75" customHeight="1">
      <c r="B19" s="150">
        <v>9</v>
      </c>
      <c r="C19" s="150">
        <v>99</v>
      </c>
      <c r="D19" s="152" t="s">
        <v>134</v>
      </c>
      <c r="E19" s="150"/>
      <c r="F19" s="151">
        <f t="shared" si="0"/>
        <v>284.70000000000005</v>
      </c>
      <c r="G19" s="150">
        <v>94.9</v>
      </c>
      <c r="I19" s="150">
        <v>9</v>
      </c>
      <c r="J19" s="150">
        <v>66</v>
      </c>
      <c r="K19" s="150" t="s">
        <v>154</v>
      </c>
      <c r="L19" s="150"/>
      <c r="M19" s="151">
        <f t="shared" si="1"/>
        <v>164</v>
      </c>
      <c r="N19" s="150">
        <v>82</v>
      </c>
      <c r="P19" s="150">
        <v>9</v>
      </c>
      <c r="Q19" s="150">
        <v>16</v>
      </c>
      <c r="R19" s="153" t="s">
        <v>172</v>
      </c>
      <c r="S19" s="150"/>
      <c r="T19" s="151">
        <f t="shared" si="2"/>
        <v>86.8</v>
      </c>
      <c r="U19" s="150">
        <v>86.8</v>
      </c>
      <c r="W19" s="143">
        <v>9</v>
      </c>
      <c r="X19" s="137" t="s">
        <v>206</v>
      </c>
      <c r="Y19" s="133">
        <f>SQRT(F17)</f>
        <v>17.041126723312633</v>
      </c>
      <c r="Z19" s="144">
        <v>39</v>
      </c>
      <c r="AA19" s="199" t="s">
        <v>345</v>
      </c>
      <c r="AB19" s="133">
        <f>SQRT(F43)</f>
        <v>12.77497553813705</v>
      </c>
    </row>
    <row r="20" spans="2:28" ht="15.75" customHeight="1">
      <c r="B20" s="150">
        <v>10</v>
      </c>
      <c r="C20" s="150">
        <v>31</v>
      </c>
      <c r="D20" s="150" t="s">
        <v>135</v>
      </c>
      <c r="E20" s="150"/>
      <c r="F20" s="151">
        <f t="shared" si="0"/>
        <v>248.70000000000002</v>
      </c>
      <c r="G20" s="150">
        <v>82.9</v>
      </c>
      <c r="I20" s="150">
        <v>10</v>
      </c>
      <c r="J20" s="150">
        <v>27</v>
      </c>
      <c r="K20" s="150" t="s">
        <v>155</v>
      </c>
      <c r="L20" s="150"/>
      <c r="M20" s="151">
        <f t="shared" si="1"/>
        <v>159</v>
      </c>
      <c r="N20" s="150">
        <v>79.5</v>
      </c>
      <c r="P20" s="150">
        <v>10</v>
      </c>
      <c r="Q20" s="150">
        <v>14</v>
      </c>
      <c r="R20" s="150" t="s">
        <v>173</v>
      </c>
      <c r="S20" s="150"/>
      <c r="T20" s="151">
        <f t="shared" si="2"/>
        <v>82.9</v>
      </c>
      <c r="U20" s="150">
        <v>82.9</v>
      </c>
      <c r="W20" s="143">
        <v>10</v>
      </c>
      <c r="X20" s="137" t="s">
        <v>205</v>
      </c>
      <c r="Y20" s="133">
        <f>SQRT(F16)</f>
        <v>16.792855623746664</v>
      </c>
      <c r="Z20" s="144">
        <v>40</v>
      </c>
      <c r="AA20" s="201" t="s">
        <v>233</v>
      </c>
      <c r="AB20" s="133">
        <f>SQRT(M21)</f>
        <v>12.67280552995271</v>
      </c>
    </row>
    <row r="21" spans="2:28" ht="15.75" customHeight="1">
      <c r="B21" s="150">
        <v>11</v>
      </c>
      <c r="C21" s="150">
        <v>39</v>
      </c>
      <c r="D21" s="150" t="s">
        <v>136</v>
      </c>
      <c r="E21" s="150"/>
      <c r="F21" s="151">
        <f t="shared" si="0"/>
        <v>252.89999999999998</v>
      </c>
      <c r="G21" s="150">
        <v>84.3</v>
      </c>
      <c r="I21" s="150">
        <v>11</v>
      </c>
      <c r="J21" s="150">
        <v>47</v>
      </c>
      <c r="K21" s="150" t="s">
        <v>156</v>
      </c>
      <c r="L21" s="150"/>
      <c r="M21" s="151">
        <f t="shared" si="1"/>
        <v>160.6</v>
      </c>
      <c r="N21" s="150">
        <v>80.3</v>
      </c>
      <c r="P21" s="116">
        <v>11</v>
      </c>
      <c r="Q21" s="116">
        <v>10</v>
      </c>
      <c r="R21" s="116" t="s">
        <v>174</v>
      </c>
      <c r="S21" s="116"/>
      <c r="T21" s="130">
        <f t="shared" si="2"/>
        <v>72</v>
      </c>
      <c r="U21" s="116">
        <v>72</v>
      </c>
      <c r="W21" s="142">
        <v>11</v>
      </c>
      <c r="X21" s="137" t="s">
        <v>207</v>
      </c>
      <c r="Y21" s="133">
        <f>SQRT(F18)</f>
        <v>16.76603709884957</v>
      </c>
      <c r="Z21" s="145">
        <v>41</v>
      </c>
      <c r="AA21" s="201" t="s">
        <v>232</v>
      </c>
      <c r="AB21" s="133">
        <f>SQRT(M20)</f>
        <v>12.609520212918492</v>
      </c>
    </row>
    <row r="22" spans="2:28" ht="15.75" customHeight="1">
      <c r="B22" s="150">
        <v>12</v>
      </c>
      <c r="C22" s="150">
        <v>17</v>
      </c>
      <c r="D22" s="150" t="s">
        <v>137</v>
      </c>
      <c r="E22" s="150"/>
      <c r="F22" s="151">
        <f t="shared" si="0"/>
        <v>256.5</v>
      </c>
      <c r="G22" s="150">
        <v>85.5</v>
      </c>
      <c r="I22" s="150">
        <v>12</v>
      </c>
      <c r="J22" s="150">
        <v>11</v>
      </c>
      <c r="K22" s="150" t="s">
        <v>195</v>
      </c>
      <c r="L22" s="150"/>
      <c r="M22" s="151">
        <f t="shared" si="1"/>
        <v>154.4</v>
      </c>
      <c r="N22" s="150">
        <v>77.2</v>
      </c>
      <c r="P22" s="116">
        <v>12</v>
      </c>
      <c r="Q22" s="116">
        <v>81</v>
      </c>
      <c r="R22" s="116" t="s">
        <v>175</v>
      </c>
      <c r="S22" s="116"/>
      <c r="T22" s="130">
        <f t="shared" si="2"/>
        <v>79.5</v>
      </c>
      <c r="U22" s="116">
        <v>79.5</v>
      </c>
      <c r="W22" s="142">
        <v>12</v>
      </c>
      <c r="X22" s="137" t="s">
        <v>211</v>
      </c>
      <c r="Y22" s="133">
        <f>SQRT(F22)</f>
        <v>16.015617378046965</v>
      </c>
      <c r="Z22" s="145">
        <v>42</v>
      </c>
      <c r="AA22" s="201" t="s">
        <v>235</v>
      </c>
      <c r="AB22" s="133">
        <f>SQRT(M23)</f>
        <v>12.505998560690786</v>
      </c>
    </row>
    <row r="23" spans="2:28" ht="15.75" customHeight="1">
      <c r="B23" s="150">
        <v>13</v>
      </c>
      <c r="C23" s="150">
        <v>42</v>
      </c>
      <c r="D23" s="150" t="s">
        <v>138</v>
      </c>
      <c r="E23" s="150"/>
      <c r="F23" s="151">
        <f t="shared" si="0"/>
        <v>241.20000000000002</v>
      </c>
      <c r="G23" s="150">
        <v>80.4</v>
      </c>
      <c r="I23" s="150">
        <v>13</v>
      </c>
      <c r="J23" s="150">
        <v>62</v>
      </c>
      <c r="K23" s="150" t="s">
        <v>157</v>
      </c>
      <c r="L23" s="150"/>
      <c r="M23" s="151">
        <f t="shared" si="1"/>
        <v>156.4</v>
      </c>
      <c r="N23" s="150">
        <v>78.2</v>
      </c>
      <c r="P23" s="116">
        <v>13</v>
      </c>
      <c r="Q23" s="116">
        <v>7</v>
      </c>
      <c r="R23" s="116" t="s">
        <v>176</v>
      </c>
      <c r="S23" s="116"/>
      <c r="T23" s="130">
        <f t="shared" si="2"/>
        <v>79.1</v>
      </c>
      <c r="U23" s="116">
        <v>79.1</v>
      </c>
      <c r="W23" s="142">
        <v>13</v>
      </c>
      <c r="X23" s="137" t="s">
        <v>210</v>
      </c>
      <c r="Y23" s="133">
        <f>SQRT(F21)</f>
        <v>15.902829936838286</v>
      </c>
      <c r="Z23" s="145">
        <v>43</v>
      </c>
      <c r="AA23" s="201" t="s">
        <v>234</v>
      </c>
      <c r="AB23" s="133">
        <f>SQRT(M22)</f>
        <v>12.425779653607254</v>
      </c>
    </row>
    <row r="24" spans="2:28" ht="15.75" customHeight="1">
      <c r="B24" s="150">
        <v>13</v>
      </c>
      <c r="C24" s="150">
        <v>0</v>
      </c>
      <c r="D24" s="150" t="s">
        <v>139</v>
      </c>
      <c r="E24" s="150"/>
      <c r="F24" s="151">
        <f t="shared" si="0"/>
        <v>250.20000000000002</v>
      </c>
      <c r="G24" s="150">
        <v>83.4</v>
      </c>
      <c r="I24" s="150">
        <v>14</v>
      </c>
      <c r="J24" s="150">
        <v>40</v>
      </c>
      <c r="K24" s="151" t="s">
        <v>317</v>
      </c>
      <c r="L24" s="150"/>
      <c r="M24" s="151">
        <f>N24*2</f>
        <v>133.8</v>
      </c>
      <c r="N24" s="150">
        <v>66.9</v>
      </c>
      <c r="P24" s="116">
        <v>14</v>
      </c>
      <c r="Q24" s="116">
        <v>11</v>
      </c>
      <c r="R24" s="116" t="s">
        <v>196</v>
      </c>
      <c r="S24" s="116"/>
      <c r="T24" s="130">
        <f t="shared" si="2"/>
        <v>71</v>
      </c>
      <c r="U24" s="116">
        <v>71</v>
      </c>
      <c r="W24" s="142">
        <v>14</v>
      </c>
      <c r="X24" s="137" t="s">
        <v>213</v>
      </c>
      <c r="Y24" s="133">
        <f>SQRT(F24)</f>
        <v>15.817711591756881</v>
      </c>
      <c r="Z24" s="145">
        <v>44</v>
      </c>
      <c r="AA24" s="203" t="s">
        <v>244</v>
      </c>
      <c r="AB24" s="139">
        <f>SQRT(M36+T16)</f>
        <v>12.251530516633421</v>
      </c>
    </row>
    <row r="25" spans="2:28" ht="15.75" customHeight="1">
      <c r="B25" s="150">
        <v>15</v>
      </c>
      <c r="C25" s="150">
        <v>83</v>
      </c>
      <c r="D25" s="150" t="s">
        <v>140</v>
      </c>
      <c r="E25" s="150"/>
      <c r="F25" s="151">
        <f t="shared" si="0"/>
        <v>244.79999999999998</v>
      </c>
      <c r="G25" s="150">
        <v>81.6</v>
      </c>
      <c r="I25" s="150">
        <v>14</v>
      </c>
      <c r="J25" s="150">
        <v>15</v>
      </c>
      <c r="K25" s="150" t="s">
        <v>158</v>
      </c>
      <c r="L25" s="150"/>
      <c r="M25" s="151">
        <f t="shared" si="1"/>
        <v>128</v>
      </c>
      <c r="N25" s="150">
        <v>64</v>
      </c>
      <c r="P25" s="116">
        <v>15</v>
      </c>
      <c r="Q25" s="116">
        <v>24</v>
      </c>
      <c r="R25" s="116" t="s">
        <v>177</v>
      </c>
      <c r="S25" s="116"/>
      <c r="T25" s="130">
        <f t="shared" si="2"/>
        <v>80.3</v>
      </c>
      <c r="U25" s="116">
        <v>80.3</v>
      </c>
      <c r="W25" s="142">
        <v>15</v>
      </c>
      <c r="X25" s="137" t="s">
        <v>209</v>
      </c>
      <c r="Y25" s="133">
        <f>SQRT(F20)</f>
        <v>15.770225109363532</v>
      </c>
      <c r="Z25" s="145">
        <v>45</v>
      </c>
      <c r="AA25" s="205" t="s">
        <v>346</v>
      </c>
      <c r="AB25" s="133">
        <f>SQRT(F44)</f>
        <v>12.235195135346228</v>
      </c>
    </row>
    <row r="26" spans="2:28" ht="15.75" customHeight="1">
      <c r="B26" s="150">
        <v>16</v>
      </c>
      <c r="C26" s="150">
        <v>88</v>
      </c>
      <c r="D26" s="150" t="s">
        <v>197</v>
      </c>
      <c r="E26" s="150"/>
      <c r="F26" s="151">
        <f t="shared" si="0"/>
        <v>228.60000000000002</v>
      </c>
      <c r="G26" s="150">
        <v>76.2</v>
      </c>
      <c r="I26" s="150">
        <v>15</v>
      </c>
      <c r="J26" s="150">
        <v>87</v>
      </c>
      <c r="K26" s="152" t="s">
        <v>159</v>
      </c>
      <c r="L26" s="150"/>
      <c r="M26" s="151">
        <f t="shared" si="1"/>
        <v>124</v>
      </c>
      <c r="N26" s="150">
        <v>62</v>
      </c>
      <c r="P26" s="116">
        <v>16</v>
      </c>
      <c r="Q26" s="116">
        <v>60</v>
      </c>
      <c r="R26" s="116" t="s">
        <v>178</v>
      </c>
      <c r="S26" s="116"/>
      <c r="T26" s="130">
        <f t="shared" si="2"/>
        <v>71.9</v>
      </c>
      <c r="U26" s="116">
        <v>71.9</v>
      </c>
      <c r="W26" s="143">
        <v>16</v>
      </c>
      <c r="X26" s="137" t="s">
        <v>214</v>
      </c>
      <c r="Y26" s="133">
        <f>SQRT(F25)</f>
        <v>15.646085772486357</v>
      </c>
      <c r="Z26" s="144">
        <v>46</v>
      </c>
      <c r="AA26" s="199" t="s">
        <v>347</v>
      </c>
      <c r="AB26" s="133">
        <f>SQRT(F45)</f>
        <v>11.772850122209151</v>
      </c>
    </row>
    <row r="27" spans="2:28" ht="15.75" customHeight="1">
      <c r="B27" s="150">
        <v>17</v>
      </c>
      <c r="C27" s="150">
        <v>26</v>
      </c>
      <c r="D27" s="150" t="s">
        <v>141</v>
      </c>
      <c r="E27" s="150"/>
      <c r="F27" s="151">
        <f t="shared" si="0"/>
        <v>232.20000000000002</v>
      </c>
      <c r="G27" s="150">
        <v>77.4</v>
      </c>
      <c r="I27" s="116">
        <v>16</v>
      </c>
      <c r="J27" s="116">
        <v>34</v>
      </c>
      <c r="K27" s="116" t="s">
        <v>160</v>
      </c>
      <c r="L27" s="116"/>
      <c r="M27" s="130">
        <f t="shared" si="1"/>
        <v>120.6</v>
      </c>
      <c r="N27" s="116">
        <v>60.3</v>
      </c>
      <c r="P27" s="116">
        <v>17</v>
      </c>
      <c r="Q27" s="116">
        <v>17</v>
      </c>
      <c r="R27" s="116" t="s">
        <v>179</v>
      </c>
      <c r="S27" s="116"/>
      <c r="T27" s="130">
        <f t="shared" si="2"/>
        <v>73.1</v>
      </c>
      <c r="U27" s="116">
        <v>73.1</v>
      </c>
      <c r="W27" s="143">
        <v>17</v>
      </c>
      <c r="X27" s="137" t="s">
        <v>219</v>
      </c>
      <c r="Y27" s="133">
        <f>SQRT(F30)</f>
        <v>15.617298101784444</v>
      </c>
      <c r="Z27" s="144">
        <v>47</v>
      </c>
      <c r="AA27" s="205" t="s">
        <v>348</v>
      </c>
      <c r="AB27" s="133">
        <f>SQRT(F46)</f>
        <v>11.772850122209151</v>
      </c>
    </row>
    <row r="28" spans="2:28" ht="15.75" customHeight="1">
      <c r="B28" s="150">
        <v>18</v>
      </c>
      <c r="C28" s="150">
        <v>33</v>
      </c>
      <c r="D28" s="150" t="s">
        <v>142</v>
      </c>
      <c r="E28" s="150"/>
      <c r="F28" s="151">
        <f t="shared" si="0"/>
        <v>229.79999999999998</v>
      </c>
      <c r="G28" s="150">
        <v>76.6</v>
      </c>
      <c r="I28" s="116">
        <v>17</v>
      </c>
      <c r="J28" s="116">
        <v>28</v>
      </c>
      <c r="K28" s="116" t="s">
        <v>161</v>
      </c>
      <c r="L28" s="116"/>
      <c r="M28" s="130">
        <f t="shared" si="1"/>
        <v>117.6</v>
      </c>
      <c r="N28" s="116">
        <v>58.8</v>
      </c>
      <c r="P28" s="116">
        <v>18</v>
      </c>
      <c r="Q28" s="116">
        <v>13</v>
      </c>
      <c r="R28" s="116" t="s">
        <v>180</v>
      </c>
      <c r="S28" s="116"/>
      <c r="T28" s="130">
        <f t="shared" si="2"/>
        <v>80.5</v>
      </c>
      <c r="U28" s="116">
        <v>80.5</v>
      </c>
      <c r="W28" s="143">
        <v>18</v>
      </c>
      <c r="X28" s="148" t="s">
        <v>212</v>
      </c>
      <c r="Y28" s="149">
        <f>SQRT(F23)</f>
        <v>15.530614926653742</v>
      </c>
      <c r="Z28" s="144">
        <v>48</v>
      </c>
      <c r="AA28" s="204" t="s">
        <v>331</v>
      </c>
      <c r="AB28" s="196">
        <f>SQRT(M24)</f>
        <v>11.567194992737004</v>
      </c>
    </row>
    <row r="29" spans="2:28" ht="15.75" customHeight="1">
      <c r="B29" s="150">
        <v>19</v>
      </c>
      <c r="C29" s="150">
        <v>1</v>
      </c>
      <c r="D29" s="150" t="s">
        <v>198</v>
      </c>
      <c r="E29" s="150"/>
      <c r="F29" s="151">
        <f t="shared" si="0"/>
        <v>231.89999999999998</v>
      </c>
      <c r="G29" s="150">
        <v>77.3</v>
      </c>
      <c r="I29" s="116">
        <v>19</v>
      </c>
      <c r="J29" s="116">
        <v>26</v>
      </c>
      <c r="K29" s="116" t="s">
        <v>163</v>
      </c>
      <c r="L29" s="116"/>
      <c r="M29" s="130">
        <f t="shared" si="1"/>
        <v>106.4</v>
      </c>
      <c r="N29" s="116">
        <v>53.2</v>
      </c>
      <c r="P29" s="116">
        <v>19</v>
      </c>
      <c r="Q29" s="116">
        <v>8</v>
      </c>
      <c r="R29" s="116" t="s">
        <v>181</v>
      </c>
      <c r="S29" s="116"/>
      <c r="T29" s="130">
        <f t="shared" si="2"/>
        <v>69.3</v>
      </c>
      <c r="U29" s="116">
        <v>69.3</v>
      </c>
      <c r="W29" s="143">
        <v>19</v>
      </c>
      <c r="X29" s="138" t="s">
        <v>237</v>
      </c>
      <c r="Y29" s="139">
        <f>SQRT(F48+M26)</f>
        <v>15.280706789936126</v>
      </c>
      <c r="Z29" s="144">
        <v>49</v>
      </c>
      <c r="AA29" s="201" t="s">
        <v>236</v>
      </c>
      <c r="AB29" s="133">
        <f>SQRT(M25)</f>
        <v>11.313708498984761</v>
      </c>
    </row>
    <row r="30" spans="2:28" ht="15.75" customHeight="1">
      <c r="B30" s="150">
        <v>20</v>
      </c>
      <c r="C30" s="150">
        <v>9</v>
      </c>
      <c r="D30" s="150" t="s">
        <v>143</v>
      </c>
      <c r="E30" s="150"/>
      <c r="F30" s="151">
        <f t="shared" si="0"/>
        <v>243.89999999999998</v>
      </c>
      <c r="G30" s="150">
        <v>81.3</v>
      </c>
      <c r="I30" s="116">
        <v>20</v>
      </c>
      <c r="J30" s="116">
        <v>9</v>
      </c>
      <c r="K30" s="116" t="s">
        <v>337</v>
      </c>
      <c r="L30" s="116"/>
      <c r="M30" s="130">
        <f t="shared" si="1"/>
        <v>100.2</v>
      </c>
      <c r="N30" s="116">
        <v>50.1</v>
      </c>
      <c r="P30" s="116">
        <v>21</v>
      </c>
      <c r="Q30" s="116">
        <v>4</v>
      </c>
      <c r="R30" s="116" t="s">
        <v>183</v>
      </c>
      <c r="S30" s="116"/>
      <c r="T30" s="130">
        <f t="shared" si="2"/>
        <v>64.9</v>
      </c>
      <c r="U30" s="116">
        <v>64.9</v>
      </c>
      <c r="W30" s="143">
        <v>20</v>
      </c>
      <c r="X30" s="137" t="s">
        <v>215</v>
      </c>
      <c r="Y30" s="133">
        <f>SQRT(F27)</f>
        <v>15.238110119040353</v>
      </c>
      <c r="Z30" s="144">
        <v>50</v>
      </c>
      <c r="AA30" s="201" t="s">
        <v>238</v>
      </c>
      <c r="AB30" s="133">
        <f>SQRT(M27)</f>
        <v>10.981803130633876</v>
      </c>
    </row>
    <row r="31" spans="2:28" ht="15.75" customHeight="1">
      <c r="B31" s="116">
        <v>21</v>
      </c>
      <c r="C31" s="116">
        <v>29</v>
      </c>
      <c r="D31" s="116" t="s">
        <v>144</v>
      </c>
      <c r="E31" s="116"/>
      <c r="F31" s="130">
        <f t="shared" si="0"/>
        <v>203.10000000000002</v>
      </c>
      <c r="G31" s="116">
        <v>67.7</v>
      </c>
      <c r="I31" s="116">
        <v>20</v>
      </c>
      <c r="J31" s="116">
        <v>89</v>
      </c>
      <c r="K31" s="130" t="s">
        <v>318</v>
      </c>
      <c r="L31" s="116"/>
      <c r="M31" s="130">
        <f t="shared" si="1"/>
        <v>102.4</v>
      </c>
      <c r="N31" s="170">
        <v>51.2</v>
      </c>
      <c r="P31" s="116">
        <v>20</v>
      </c>
      <c r="Q31" s="116">
        <v>23</v>
      </c>
      <c r="R31" s="116" t="s">
        <v>326</v>
      </c>
      <c r="S31" s="116"/>
      <c r="T31" s="130">
        <f t="shared" si="2"/>
        <v>66.3</v>
      </c>
      <c r="U31" s="116">
        <v>66.3</v>
      </c>
      <c r="W31" s="142">
        <v>21</v>
      </c>
      <c r="X31" s="137" t="s">
        <v>217</v>
      </c>
      <c r="Y31" s="133">
        <f>SQRT(F29)</f>
        <v>15.228263197095064</v>
      </c>
      <c r="Z31" s="145">
        <v>51</v>
      </c>
      <c r="AA31" s="200" t="s">
        <v>245</v>
      </c>
      <c r="AB31" s="149">
        <f>SQRT(T12)</f>
        <v>10.848963084092414</v>
      </c>
    </row>
    <row r="32" spans="2:28" ht="15.75" customHeight="1">
      <c r="B32" s="116">
        <v>22</v>
      </c>
      <c r="C32" s="116">
        <v>12</v>
      </c>
      <c r="D32" s="116" t="s">
        <v>145</v>
      </c>
      <c r="E32" s="116"/>
      <c r="F32" s="130">
        <f t="shared" si="0"/>
        <v>198.89999999999998</v>
      </c>
      <c r="G32" s="116">
        <v>66.3</v>
      </c>
      <c r="I32" s="116">
        <v>22</v>
      </c>
      <c r="J32" s="116">
        <v>1</v>
      </c>
      <c r="K32" s="130" t="s">
        <v>319</v>
      </c>
      <c r="L32" s="116"/>
      <c r="M32" s="130">
        <f t="shared" si="1"/>
        <v>100</v>
      </c>
      <c r="N32" s="170">
        <v>50</v>
      </c>
      <c r="P32" s="116">
        <v>22</v>
      </c>
      <c r="Q32" s="116">
        <v>85</v>
      </c>
      <c r="R32" s="116" t="s">
        <v>327</v>
      </c>
      <c r="S32" s="116"/>
      <c r="T32" s="130">
        <f t="shared" si="2"/>
        <v>41.4</v>
      </c>
      <c r="U32" s="116">
        <v>41.4</v>
      </c>
      <c r="W32" s="142">
        <v>22</v>
      </c>
      <c r="X32" s="137" t="s">
        <v>216</v>
      </c>
      <c r="Y32" s="133">
        <f>SQRT(F28)</f>
        <v>15.15915564930976</v>
      </c>
      <c r="Z32" s="145">
        <v>52</v>
      </c>
      <c r="AA32" s="201" t="s">
        <v>239</v>
      </c>
      <c r="AB32" s="133">
        <f>SQRT(M28)</f>
        <v>10.844353369380768</v>
      </c>
    </row>
    <row r="33" spans="2:28" ht="15.75" customHeight="1">
      <c r="B33" s="116">
        <v>23</v>
      </c>
      <c r="C33" s="116">
        <v>6</v>
      </c>
      <c r="D33" s="131" t="s">
        <v>146</v>
      </c>
      <c r="E33" s="116"/>
      <c r="F33" s="130">
        <f t="shared" si="0"/>
        <v>197.70000000000002</v>
      </c>
      <c r="G33" s="116">
        <v>65.9</v>
      </c>
      <c r="I33" s="113">
        <v>23</v>
      </c>
      <c r="J33" s="113">
        <v>61</v>
      </c>
      <c r="K33" s="130" t="s">
        <v>320</v>
      </c>
      <c r="M33" s="130">
        <f t="shared" si="1"/>
        <v>97.4</v>
      </c>
      <c r="N33" s="165">
        <v>48.7</v>
      </c>
      <c r="P33" s="116">
        <v>23</v>
      </c>
      <c r="Q33" s="116">
        <v>57</v>
      </c>
      <c r="R33" s="116" t="s">
        <v>328</v>
      </c>
      <c r="S33" s="116"/>
      <c r="T33" s="130">
        <f t="shared" si="2"/>
        <v>33</v>
      </c>
      <c r="U33" s="116">
        <v>33</v>
      </c>
      <c r="W33" s="142">
        <v>23</v>
      </c>
      <c r="X33" s="195" t="s">
        <v>218</v>
      </c>
      <c r="Y33" s="196">
        <f>SQRT(F26)</f>
        <v>15.119523802024984</v>
      </c>
      <c r="Z33" s="145">
        <v>53</v>
      </c>
      <c r="AA33" s="199" t="s">
        <v>349</v>
      </c>
      <c r="AB33" s="133">
        <f>SQRT(F47)</f>
        <v>10.592450141492288</v>
      </c>
    </row>
    <row r="34" spans="2:28" ht="15.75" customHeight="1">
      <c r="B34" s="116">
        <v>24</v>
      </c>
      <c r="C34" s="116">
        <v>47</v>
      </c>
      <c r="D34" s="147" t="s">
        <v>147</v>
      </c>
      <c r="E34" s="116"/>
      <c r="F34" s="130">
        <f t="shared" si="0"/>
        <v>201.29999999999998</v>
      </c>
      <c r="G34" s="116">
        <v>67.1</v>
      </c>
      <c r="I34" s="113">
        <v>24</v>
      </c>
      <c r="J34" s="113">
        <v>24</v>
      </c>
      <c r="K34" s="130" t="s">
        <v>321</v>
      </c>
      <c r="M34" s="130">
        <f t="shared" si="1"/>
        <v>90</v>
      </c>
      <c r="N34" s="165">
        <v>45</v>
      </c>
      <c r="P34" s="113">
        <v>24</v>
      </c>
      <c r="Q34" s="113">
        <v>47</v>
      </c>
      <c r="R34" s="116" t="s">
        <v>329</v>
      </c>
      <c r="T34" s="130">
        <f t="shared" si="2"/>
        <v>32.5</v>
      </c>
      <c r="U34" s="113">
        <v>32.5</v>
      </c>
      <c r="W34" s="142">
        <v>24</v>
      </c>
      <c r="X34" s="137" t="s">
        <v>220</v>
      </c>
      <c r="Y34" s="133">
        <f>SQRT(F31)</f>
        <v>14.251315728731857</v>
      </c>
      <c r="Z34" s="145">
        <v>54</v>
      </c>
      <c r="AA34" s="201" t="s">
        <v>241</v>
      </c>
      <c r="AB34" s="133">
        <f>SQRT(M29)</f>
        <v>10.315037566582102</v>
      </c>
    </row>
    <row r="35" spans="2:28" ht="15.75" customHeight="1">
      <c r="B35" s="116">
        <v>25</v>
      </c>
      <c r="C35" s="116">
        <v>77</v>
      </c>
      <c r="D35" s="147" t="s">
        <v>199</v>
      </c>
      <c r="E35" s="116"/>
      <c r="F35" s="130">
        <f t="shared" si="0"/>
        <v>201.89999999999998</v>
      </c>
      <c r="G35" s="116">
        <v>67.3</v>
      </c>
      <c r="I35" s="113">
        <v>25</v>
      </c>
      <c r="J35" s="113">
        <v>5</v>
      </c>
      <c r="K35" s="130" t="s">
        <v>322</v>
      </c>
      <c r="M35" s="130">
        <f t="shared" si="1"/>
        <v>84.8</v>
      </c>
      <c r="N35" s="165">
        <v>42.4</v>
      </c>
      <c r="W35" s="142">
        <v>25</v>
      </c>
      <c r="X35" s="148" t="s">
        <v>224</v>
      </c>
      <c r="Y35" s="149">
        <f>SQRT(F35)</f>
        <v>14.209151980325919</v>
      </c>
      <c r="Z35" s="145">
        <v>55</v>
      </c>
      <c r="AA35" s="200" t="s">
        <v>246</v>
      </c>
      <c r="AB35" s="197">
        <f>SQRT(T13)</f>
        <v>10.2810505299799</v>
      </c>
    </row>
    <row r="36" spans="2:28" ht="15.75" customHeight="1">
      <c r="B36" s="116">
        <v>28</v>
      </c>
      <c r="C36" s="116">
        <v>20</v>
      </c>
      <c r="D36" s="131" t="s">
        <v>148</v>
      </c>
      <c r="E36" s="116"/>
      <c r="F36" s="130">
        <f t="shared" si="0"/>
        <v>187.8</v>
      </c>
      <c r="G36" s="116">
        <v>62.6</v>
      </c>
      <c r="I36" s="116">
        <v>27</v>
      </c>
      <c r="J36" s="116">
        <v>91</v>
      </c>
      <c r="K36" s="131" t="s">
        <v>165</v>
      </c>
      <c r="L36" s="116"/>
      <c r="M36" s="130">
        <f t="shared" si="1"/>
        <v>68</v>
      </c>
      <c r="N36" s="116">
        <v>34</v>
      </c>
      <c r="W36" s="144">
        <v>26</v>
      </c>
      <c r="X36" s="200" t="s">
        <v>223</v>
      </c>
      <c r="Y36" s="149">
        <f>SQRT(F34)</f>
        <v>14.188023118109161</v>
      </c>
      <c r="Z36" s="144">
        <v>56</v>
      </c>
      <c r="AA36" s="204" t="s">
        <v>332</v>
      </c>
      <c r="AB36" s="133">
        <f>SQRT(M31)</f>
        <v>10.119288512538814</v>
      </c>
    </row>
    <row r="37" spans="2:28" ht="15.75" customHeight="1">
      <c r="B37" s="113">
        <v>27</v>
      </c>
      <c r="C37" s="113">
        <v>44</v>
      </c>
      <c r="D37" s="116" t="s">
        <v>302</v>
      </c>
      <c r="F37" s="130">
        <f t="shared" si="0"/>
        <v>184.8</v>
      </c>
      <c r="G37" s="113">
        <v>61.6</v>
      </c>
      <c r="I37" s="113">
        <v>27</v>
      </c>
      <c r="J37" s="113">
        <v>90</v>
      </c>
      <c r="K37" s="116" t="s">
        <v>323</v>
      </c>
      <c r="M37" s="130">
        <f t="shared" si="1"/>
        <v>63.6</v>
      </c>
      <c r="N37" s="165">
        <v>31.8</v>
      </c>
      <c r="W37" s="144">
        <v>27</v>
      </c>
      <c r="X37" s="201" t="s">
        <v>221</v>
      </c>
      <c r="Y37" s="133">
        <f>SQRT(F32)</f>
        <v>14.103191128251789</v>
      </c>
      <c r="Z37" s="144">
        <v>57</v>
      </c>
      <c r="AA37" s="200" t="s">
        <v>247</v>
      </c>
      <c r="AB37" s="133">
        <f>SQRT(T14)</f>
        <v>10.074720839804943</v>
      </c>
    </row>
    <row r="38" spans="2:28" ht="15.75" customHeight="1">
      <c r="B38" s="116">
        <v>28</v>
      </c>
      <c r="C38" s="116">
        <v>7</v>
      </c>
      <c r="D38" s="116" t="s">
        <v>303</v>
      </c>
      <c r="E38" s="116"/>
      <c r="F38" s="130">
        <f t="shared" si="0"/>
        <v>179.7</v>
      </c>
      <c r="G38" s="116">
        <v>59.9</v>
      </c>
      <c r="W38" s="144">
        <v>28</v>
      </c>
      <c r="X38" s="200" t="s">
        <v>227</v>
      </c>
      <c r="Y38" s="149">
        <f>SQRT(M15)</f>
        <v>14.078352176302452</v>
      </c>
      <c r="Z38" s="144">
        <v>58</v>
      </c>
      <c r="AA38" s="201" t="s">
        <v>242</v>
      </c>
      <c r="AB38" s="133">
        <f>SQRT(M30)</f>
        <v>10.009995004993758</v>
      </c>
    </row>
    <row r="39" spans="2:28" ht="15.75" customHeight="1">
      <c r="B39" s="116">
        <v>29</v>
      </c>
      <c r="C39" s="116">
        <v>96</v>
      </c>
      <c r="D39" s="147" t="s">
        <v>304</v>
      </c>
      <c r="E39" s="116"/>
      <c r="F39" s="130">
        <f t="shared" si="0"/>
        <v>179.10000000000002</v>
      </c>
      <c r="G39" s="116">
        <v>59.7</v>
      </c>
      <c r="W39" s="144">
        <v>29</v>
      </c>
      <c r="X39" s="201" t="s">
        <v>228</v>
      </c>
      <c r="Y39" s="133">
        <f>SQRT(M16)</f>
        <v>14.042791745233567</v>
      </c>
      <c r="Z39" s="144">
        <v>59</v>
      </c>
      <c r="AA39" s="204" t="s">
        <v>333</v>
      </c>
      <c r="AB39" s="133">
        <f>SQRT(M32)</f>
        <v>10</v>
      </c>
    </row>
    <row r="40" spans="2:28" ht="15.75" customHeight="1">
      <c r="B40" s="116">
        <v>30</v>
      </c>
      <c r="C40" s="116">
        <v>43</v>
      </c>
      <c r="D40" s="116" t="s">
        <v>305</v>
      </c>
      <c r="E40" s="116"/>
      <c r="F40" s="130">
        <f t="shared" si="0"/>
        <v>176.39999999999998</v>
      </c>
      <c r="G40" s="116">
        <v>58.8</v>
      </c>
      <c r="W40" s="144">
        <v>30</v>
      </c>
      <c r="X40" s="199" t="s">
        <v>339</v>
      </c>
      <c r="Y40" s="133">
        <f>SQRT(F37)</f>
        <v>13.594116374373144</v>
      </c>
      <c r="Z40" s="144">
        <v>60</v>
      </c>
      <c r="AA40" s="200" t="s">
        <v>248</v>
      </c>
      <c r="AB40" s="133">
        <f>SQRT(T15)</f>
        <v>9.944847912361455</v>
      </c>
    </row>
    <row r="41" spans="2:28" ht="15.75" customHeight="1">
      <c r="B41" s="116">
        <v>31</v>
      </c>
      <c r="C41" s="116">
        <v>19</v>
      </c>
      <c r="D41" s="116" t="s">
        <v>306</v>
      </c>
      <c r="E41" s="116"/>
      <c r="F41" s="130">
        <f t="shared" si="0"/>
        <v>168</v>
      </c>
      <c r="G41" s="116">
        <v>56</v>
      </c>
      <c r="Z41" s="113">
        <v>61</v>
      </c>
      <c r="AA41" s="199" t="s">
        <v>350</v>
      </c>
      <c r="AB41" s="133">
        <f>SQRT(F49)</f>
        <v>9.934787365615833</v>
      </c>
    </row>
    <row r="42" spans="2:28" ht="15.75" customHeight="1">
      <c r="B42" s="116">
        <v>32</v>
      </c>
      <c r="C42" s="116">
        <v>55</v>
      </c>
      <c r="D42" s="147" t="s">
        <v>307</v>
      </c>
      <c r="E42" s="116"/>
      <c r="F42" s="130">
        <f t="shared" si="0"/>
        <v>165</v>
      </c>
      <c r="G42" s="116">
        <v>55</v>
      </c>
      <c r="X42" s="113"/>
      <c r="Z42" s="113">
        <v>62</v>
      </c>
      <c r="AA42" s="204" t="s">
        <v>334</v>
      </c>
      <c r="AB42" s="133">
        <f>SQRT(M33)</f>
        <v>9.869143833180262</v>
      </c>
    </row>
    <row r="43" spans="2:28" ht="15.75" customHeight="1">
      <c r="B43" s="116">
        <v>33</v>
      </c>
      <c r="C43" s="116">
        <v>98</v>
      </c>
      <c r="D43" s="116" t="s">
        <v>308</v>
      </c>
      <c r="E43" s="116"/>
      <c r="F43" s="130">
        <f t="shared" si="0"/>
        <v>163.2</v>
      </c>
      <c r="G43" s="116">
        <v>54.4</v>
      </c>
      <c r="Z43" s="113">
        <v>63</v>
      </c>
      <c r="AA43" s="200" t="s">
        <v>338</v>
      </c>
      <c r="AB43" s="133">
        <f>SQRT(T18)</f>
        <v>9.492101980067428</v>
      </c>
    </row>
    <row r="44" spans="2:28" ht="15.75" customHeight="1">
      <c r="B44" s="116">
        <v>34</v>
      </c>
      <c r="C44" s="116">
        <v>7</v>
      </c>
      <c r="D44" s="147" t="s">
        <v>309</v>
      </c>
      <c r="E44" s="116"/>
      <c r="F44" s="130">
        <f t="shared" si="0"/>
        <v>149.7</v>
      </c>
      <c r="G44" s="116">
        <v>49.9</v>
      </c>
      <c r="Z44" s="113">
        <v>64</v>
      </c>
      <c r="AA44" s="204" t="s">
        <v>335</v>
      </c>
      <c r="AB44" s="133">
        <f>SQRT(M34)</f>
        <v>9.486832980505138</v>
      </c>
    </row>
    <row r="45" spans="2:28" ht="15.75" customHeight="1">
      <c r="B45" s="116">
        <v>35</v>
      </c>
      <c r="C45" s="116">
        <v>71</v>
      </c>
      <c r="D45" s="116" t="s">
        <v>310</v>
      </c>
      <c r="E45" s="116"/>
      <c r="F45" s="130">
        <f t="shared" si="0"/>
        <v>138.60000000000002</v>
      </c>
      <c r="G45" s="116">
        <v>46.2</v>
      </c>
      <c r="Z45" s="113">
        <v>65</v>
      </c>
      <c r="AA45" s="200" t="s">
        <v>250</v>
      </c>
      <c r="AB45" s="133">
        <f>SQRT(T19)</f>
        <v>9.316651759081692</v>
      </c>
    </row>
    <row r="46" spans="2:28" ht="15.75" customHeight="1">
      <c r="B46" s="116">
        <v>36</v>
      </c>
      <c r="C46" s="116">
        <v>82</v>
      </c>
      <c r="D46" s="147" t="s">
        <v>311</v>
      </c>
      <c r="E46" s="116"/>
      <c r="F46" s="130">
        <f t="shared" si="0"/>
        <v>138.60000000000002</v>
      </c>
      <c r="G46" s="116">
        <v>46.2</v>
      </c>
      <c r="Z46" s="113">
        <v>66</v>
      </c>
      <c r="AA46" s="200" t="s">
        <v>249</v>
      </c>
      <c r="AB46" s="133">
        <f>SQRT(T17)</f>
        <v>9.47100839404126</v>
      </c>
    </row>
    <row r="47" spans="2:28" ht="15.75" customHeight="1">
      <c r="B47" s="113">
        <v>37</v>
      </c>
      <c r="C47" s="113">
        <v>34</v>
      </c>
      <c r="D47" s="116" t="s">
        <v>312</v>
      </c>
      <c r="F47" s="130">
        <f t="shared" si="0"/>
        <v>112.19999999999999</v>
      </c>
      <c r="G47" s="113">
        <v>37.4</v>
      </c>
      <c r="Z47" s="113">
        <v>67</v>
      </c>
      <c r="AA47" s="204" t="s">
        <v>336</v>
      </c>
      <c r="AB47" s="133">
        <f>SQRT(M35)</f>
        <v>9.20869154657707</v>
      </c>
    </row>
    <row r="48" spans="2:7" ht="15.75" customHeight="1">
      <c r="B48" s="113">
        <v>38</v>
      </c>
      <c r="C48" s="113">
        <v>87</v>
      </c>
      <c r="D48" s="131" t="s">
        <v>313</v>
      </c>
      <c r="F48" s="130">
        <f t="shared" si="0"/>
        <v>109.5</v>
      </c>
      <c r="G48" s="113">
        <v>36.5</v>
      </c>
    </row>
    <row r="49" spans="2:7" ht="15.75" customHeight="1">
      <c r="B49" s="113">
        <v>39</v>
      </c>
      <c r="C49" s="113">
        <v>66</v>
      </c>
      <c r="D49" s="116" t="s">
        <v>314</v>
      </c>
      <c r="F49" s="130">
        <f t="shared" si="0"/>
        <v>98.69999999999999</v>
      </c>
      <c r="G49" s="113">
        <v>32.9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43"/>
  <sheetViews>
    <sheetView zoomScale="75" zoomScaleNormal="75" workbookViewId="0" topLeftCell="F3">
      <selection activeCell="V34" sqref="V34"/>
    </sheetView>
  </sheetViews>
  <sheetFormatPr defaultColWidth="9.140625" defaultRowHeight="15.75" customHeight="1"/>
  <cols>
    <col min="1" max="2" width="4.7109375" style="113" customWidth="1"/>
    <col min="3" max="3" width="6.7109375" style="113" customWidth="1"/>
    <col min="4" max="4" width="10.7109375" style="113" customWidth="1"/>
    <col min="5" max="5" width="10.7109375" style="160" customWidth="1"/>
    <col min="6" max="6" width="10.7109375" style="165" customWidth="1"/>
    <col min="7" max="8" width="4.7109375" style="113" customWidth="1"/>
    <col min="9" max="9" width="6.7109375" style="113" customWidth="1"/>
    <col min="10" max="10" width="10.7109375" style="113" customWidth="1"/>
    <col min="11" max="11" width="10.7109375" style="160" customWidth="1"/>
    <col min="12" max="12" width="10.7109375" style="165" customWidth="1"/>
    <col min="13" max="14" width="4.7109375" style="113" customWidth="1"/>
    <col min="15" max="15" width="6.7109375" style="113" customWidth="1"/>
    <col min="16" max="16" width="10.7109375" style="113" customWidth="1"/>
    <col min="17" max="17" width="10.7109375" style="160" customWidth="1"/>
    <col min="18" max="18" width="10.7109375" style="165" customWidth="1"/>
    <col min="19" max="20" width="4.7109375" style="113" customWidth="1"/>
    <col min="21" max="21" width="12.7109375" style="135" customWidth="1"/>
    <col min="22" max="22" width="10.7109375" style="160" customWidth="1"/>
    <col min="23" max="23" width="4.7109375" style="113" customWidth="1"/>
    <col min="24" max="24" width="12.7109375" style="113" customWidth="1"/>
    <col min="25" max="16384" width="11.7109375" style="113" customWidth="1"/>
  </cols>
  <sheetData>
    <row r="1" spans="2:20" ht="15.75" customHeight="1">
      <c r="B1" s="128" t="s">
        <v>185</v>
      </c>
      <c r="H1" s="128" t="s">
        <v>185</v>
      </c>
      <c r="N1" s="128" t="s">
        <v>185</v>
      </c>
      <c r="T1" s="134" t="s">
        <v>185</v>
      </c>
    </row>
    <row r="2" spans="2:22" ht="15.75" customHeight="1">
      <c r="B2" s="112" t="s">
        <v>49</v>
      </c>
      <c r="C2" s="120" t="s">
        <v>120</v>
      </c>
      <c r="D2" s="112"/>
      <c r="E2" s="161"/>
      <c r="F2" s="166"/>
      <c r="G2" s="119"/>
      <c r="H2" s="112" t="s">
        <v>49</v>
      </c>
      <c r="I2" s="120" t="s">
        <v>149</v>
      </c>
      <c r="J2" s="112"/>
      <c r="K2" s="161"/>
      <c r="L2" s="166"/>
      <c r="N2" s="112" t="s">
        <v>49</v>
      </c>
      <c r="O2" s="120" t="s">
        <v>166</v>
      </c>
      <c r="P2" s="112"/>
      <c r="T2" s="112" t="s">
        <v>49</v>
      </c>
      <c r="U2" s="141" t="s">
        <v>226</v>
      </c>
      <c r="V2" s="173"/>
    </row>
    <row r="3" spans="2:14" ht="15.75" customHeight="1">
      <c r="B3" s="117" t="s">
        <v>261</v>
      </c>
      <c r="H3" s="117" t="s">
        <v>261</v>
      </c>
      <c r="N3" s="117" t="s">
        <v>261</v>
      </c>
    </row>
    <row r="4" spans="2:22" ht="15.75" customHeight="1">
      <c r="B4" s="122" t="s">
        <v>49</v>
      </c>
      <c r="C4" s="159" t="s">
        <v>262</v>
      </c>
      <c r="D4" s="122"/>
      <c r="H4" s="122" t="s">
        <v>49</v>
      </c>
      <c r="I4" s="159" t="s">
        <v>269</v>
      </c>
      <c r="J4" s="122"/>
      <c r="N4" s="122" t="s">
        <v>49</v>
      </c>
      <c r="O4" s="159" t="s">
        <v>284</v>
      </c>
      <c r="P4" s="122"/>
      <c r="T4" s="122" t="s">
        <v>49</v>
      </c>
      <c r="U4" s="140" t="s">
        <v>263</v>
      </c>
      <c r="V4" s="174"/>
    </row>
    <row r="6" spans="2:25" ht="33" customHeight="1">
      <c r="B6" s="146" t="s">
        <v>122</v>
      </c>
      <c r="C6" s="127" t="s">
        <v>123</v>
      </c>
      <c r="D6" s="123" t="s">
        <v>124</v>
      </c>
      <c r="E6" s="162" t="s">
        <v>2</v>
      </c>
      <c r="F6" s="167" t="s">
        <v>187</v>
      </c>
      <c r="H6" s="146" t="s">
        <v>122</v>
      </c>
      <c r="I6" s="127" t="s">
        <v>123</v>
      </c>
      <c r="J6" s="123" t="s">
        <v>124</v>
      </c>
      <c r="K6" s="162" t="s">
        <v>2</v>
      </c>
      <c r="L6" s="171" t="s">
        <v>188</v>
      </c>
      <c r="N6" s="146" t="s">
        <v>122</v>
      </c>
      <c r="O6" s="127" t="s">
        <v>123</v>
      </c>
      <c r="P6" s="123" t="s">
        <v>124</v>
      </c>
      <c r="Q6" s="162" t="s">
        <v>2</v>
      </c>
      <c r="R6" s="172" t="s">
        <v>189</v>
      </c>
      <c r="T6" s="146" t="s">
        <v>122</v>
      </c>
      <c r="U6" s="136" t="s">
        <v>124</v>
      </c>
      <c r="V6" s="175" t="s">
        <v>186</v>
      </c>
      <c r="W6" s="146" t="s">
        <v>122</v>
      </c>
      <c r="X6" s="136" t="s">
        <v>124</v>
      </c>
      <c r="Y6" s="132" t="s">
        <v>186</v>
      </c>
    </row>
    <row r="7" spans="2:26" ht="15.75" customHeight="1">
      <c r="B7" s="150">
        <v>1</v>
      </c>
      <c r="C7" s="150">
        <v>24</v>
      </c>
      <c r="D7" s="150" t="s">
        <v>126</v>
      </c>
      <c r="E7" s="163">
        <v>1807</v>
      </c>
      <c r="F7" s="168">
        <f>SQRT(E7)*3</f>
        <v>127.52646784099369</v>
      </c>
      <c r="H7" s="150">
        <v>1</v>
      </c>
      <c r="I7" s="150">
        <v>18</v>
      </c>
      <c r="J7" s="152" t="s">
        <v>127</v>
      </c>
      <c r="K7" s="163">
        <v>1836</v>
      </c>
      <c r="L7" s="168">
        <f>SQRT(K7)*2</f>
        <v>85.6971411425142</v>
      </c>
      <c r="N7" s="150">
        <v>1</v>
      </c>
      <c r="O7" s="150">
        <v>51</v>
      </c>
      <c r="P7" s="152" t="s">
        <v>127</v>
      </c>
      <c r="Q7" s="163">
        <v>1000</v>
      </c>
      <c r="R7" s="168">
        <f aca="true" t="shared" si="0" ref="R7:R30">SQRT(Q7)</f>
        <v>31.622776601683793</v>
      </c>
      <c r="T7" s="142">
        <v>1</v>
      </c>
      <c r="U7" s="148" t="s">
        <v>201</v>
      </c>
      <c r="V7" s="183">
        <f>(F8+L7+R7)</f>
        <v>238.5882153326444</v>
      </c>
      <c r="W7" s="144">
        <v>26</v>
      </c>
      <c r="X7" s="137" t="s">
        <v>221</v>
      </c>
      <c r="Y7" s="177">
        <f>(F28)</f>
        <v>104.18253212511202</v>
      </c>
      <c r="Z7" s="113" t="s">
        <v>285</v>
      </c>
    </row>
    <row r="8" spans="2:25" ht="15.75" customHeight="1">
      <c r="B8" s="150">
        <v>2</v>
      </c>
      <c r="C8" s="150">
        <v>18</v>
      </c>
      <c r="D8" s="152" t="s">
        <v>127</v>
      </c>
      <c r="E8" s="163">
        <v>1634</v>
      </c>
      <c r="F8" s="168">
        <f aca="true" t="shared" si="1" ref="F8:F38">SQRT(E8)*3</f>
        <v>121.26829758844642</v>
      </c>
      <c r="H8" s="150">
        <v>2</v>
      </c>
      <c r="I8" s="150">
        <v>60</v>
      </c>
      <c r="J8" s="152" t="s">
        <v>134</v>
      </c>
      <c r="K8" s="163">
        <v>1796</v>
      </c>
      <c r="L8" s="168">
        <f aca="true" t="shared" si="2" ref="L8:L43">SQRT(K8)*2</f>
        <v>84.75848040166836</v>
      </c>
      <c r="N8" s="150">
        <v>2</v>
      </c>
      <c r="O8" s="150">
        <v>33</v>
      </c>
      <c r="P8" s="153" t="s">
        <v>194</v>
      </c>
      <c r="Q8" s="163">
        <v>1056</v>
      </c>
      <c r="R8" s="168">
        <f t="shared" si="0"/>
        <v>32.49615361854384</v>
      </c>
      <c r="T8" s="142">
        <v>2</v>
      </c>
      <c r="U8" s="138" t="s">
        <v>208</v>
      </c>
      <c r="V8" s="176">
        <f>(F15+L8)</f>
        <v>204.08157120977643</v>
      </c>
      <c r="W8" s="144">
        <v>27</v>
      </c>
      <c r="X8" s="138" t="s">
        <v>229</v>
      </c>
      <c r="Y8" s="176">
        <f>(L13+R28)</f>
        <v>96.31426071304428</v>
      </c>
    </row>
    <row r="9" spans="2:25" ht="15.75" customHeight="1">
      <c r="B9" s="150">
        <v>3</v>
      </c>
      <c r="C9" s="150">
        <v>14</v>
      </c>
      <c r="D9" s="152" t="s">
        <v>128</v>
      </c>
      <c r="E9" s="163">
        <v>1853</v>
      </c>
      <c r="F9" s="168">
        <f t="shared" si="1"/>
        <v>129.1394595001853</v>
      </c>
      <c r="H9" s="150">
        <v>3</v>
      </c>
      <c r="I9" s="150">
        <v>20</v>
      </c>
      <c r="J9" s="152" t="s">
        <v>148</v>
      </c>
      <c r="K9" s="163">
        <v>1670</v>
      </c>
      <c r="L9" s="168">
        <f t="shared" si="2"/>
        <v>81.7312669668102</v>
      </c>
      <c r="N9" s="150">
        <v>3</v>
      </c>
      <c r="O9" s="150">
        <v>5</v>
      </c>
      <c r="P9" s="153" t="s">
        <v>167</v>
      </c>
      <c r="Q9" s="163">
        <v>1029</v>
      </c>
      <c r="R9" s="168">
        <f t="shared" si="0"/>
        <v>32.07802986469088</v>
      </c>
      <c r="T9" s="142">
        <v>3</v>
      </c>
      <c r="U9" s="148" t="s">
        <v>220</v>
      </c>
      <c r="V9" s="183">
        <f>(F27+L29+R29)</f>
        <v>192.22006039240418</v>
      </c>
      <c r="W9" s="144">
        <v>28</v>
      </c>
      <c r="X9" s="179" t="s">
        <v>227</v>
      </c>
      <c r="Y9" s="180">
        <f>(L11)</f>
        <v>82.04876598706406</v>
      </c>
    </row>
    <row r="10" spans="2:25" ht="15.75" customHeight="1">
      <c r="B10" s="150">
        <v>4</v>
      </c>
      <c r="C10" s="150">
        <v>48</v>
      </c>
      <c r="D10" s="150" t="s">
        <v>129</v>
      </c>
      <c r="E10" s="163">
        <v>1789</v>
      </c>
      <c r="F10" s="168">
        <f t="shared" si="1"/>
        <v>126.8897158953396</v>
      </c>
      <c r="H10" s="150">
        <v>4</v>
      </c>
      <c r="I10" s="150">
        <v>6</v>
      </c>
      <c r="J10" s="152" t="s">
        <v>146</v>
      </c>
      <c r="K10" s="163">
        <v>1358</v>
      </c>
      <c r="L10" s="168">
        <f t="shared" si="2"/>
        <v>73.70210309075311</v>
      </c>
      <c r="N10" s="150">
        <v>4</v>
      </c>
      <c r="O10" s="150">
        <v>88</v>
      </c>
      <c r="P10" s="150" t="s">
        <v>168</v>
      </c>
      <c r="Q10" s="163">
        <v>1027</v>
      </c>
      <c r="R10" s="168">
        <f t="shared" si="0"/>
        <v>32.046840717924134</v>
      </c>
      <c r="T10" s="142">
        <v>4</v>
      </c>
      <c r="U10" s="138" t="s">
        <v>225</v>
      </c>
      <c r="V10" s="176">
        <f>(F32+L9)</f>
        <v>188.34740083031136</v>
      </c>
      <c r="W10" s="144">
        <v>29</v>
      </c>
      <c r="X10" s="179" t="s">
        <v>228</v>
      </c>
      <c r="Y10" s="180">
        <f>(L12)</f>
        <v>81.55979401641473</v>
      </c>
    </row>
    <row r="11" spans="2:25" ht="15.75" customHeight="1">
      <c r="B11" s="150">
        <v>5</v>
      </c>
      <c r="C11" s="150">
        <v>2</v>
      </c>
      <c r="D11" s="150" t="s">
        <v>130</v>
      </c>
      <c r="E11" s="163">
        <v>1762</v>
      </c>
      <c r="F11" s="168">
        <f t="shared" si="1"/>
        <v>125.92855117089213</v>
      </c>
      <c r="H11" s="150">
        <v>5</v>
      </c>
      <c r="I11" s="150">
        <v>38</v>
      </c>
      <c r="J11" s="153" t="s">
        <v>150</v>
      </c>
      <c r="K11" s="163">
        <v>1683</v>
      </c>
      <c r="L11" s="168">
        <f t="shared" si="2"/>
        <v>82.04876598706406</v>
      </c>
      <c r="N11" s="150">
        <v>5</v>
      </c>
      <c r="O11" s="150">
        <v>30</v>
      </c>
      <c r="P11" s="150" t="s">
        <v>169</v>
      </c>
      <c r="Q11" s="163">
        <v>946</v>
      </c>
      <c r="R11" s="168">
        <f t="shared" si="0"/>
        <v>30.757112998459398</v>
      </c>
      <c r="T11" s="142">
        <v>5</v>
      </c>
      <c r="U11" s="138" t="s">
        <v>211</v>
      </c>
      <c r="V11" s="176">
        <f>(F18+L33)</f>
        <v>179.99315846541185</v>
      </c>
      <c r="W11" s="144">
        <v>30</v>
      </c>
      <c r="X11" s="179" t="s">
        <v>232</v>
      </c>
      <c r="Y11" s="180">
        <f>(L16)</f>
        <v>75.73638491504595</v>
      </c>
    </row>
    <row r="12" spans="2:25" ht="15.75" customHeight="1">
      <c r="B12" s="150">
        <v>6</v>
      </c>
      <c r="C12" s="150">
        <v>11</v>
      </c>
      <c r="D12" s="152" t="s">
        <v>131</v>
      </c>
      <c r="E12" s="163">
        <v>1630</v>
      </c>
      <c r="F12" s="168">
        <f t="shared" si="1"/>
        <v>121.11977542911809</v>
      </c>
      <c r="H12" s="150">
        <v>6</v>
      </c>
      <c r="I12" s="150">
        <v>88</v>
      </c>
      <c r="J12" s="150" t="s">
        <v>151</v>
      </c>
      <c r="K12" s="163">
        <v>1663</v>
      </c>
      <c r="L12" s="168">
        <f t="shared" si="2"/>
        <v>81.55979401641473</v>
      </c>
      <c r="N12" s="150">
        <v>6</v>
      </c>
      <c r="O12" s="150">
        <v>25</v>
      </c>
      <c r="P12" s="152" t="s">
        <v>165</v>
      </c>
      <c r="Q12" s="163">
        <v>920</v>
      </c>
      <c r="R12" s="168">
        <f t="shared" si="0"/>
        <v>30.331501776206203</v>
      </c>
      <c r="T12" s="143">
        <v>6</v>
      </c>
      <c r="U12" s="138" t="s">
        <v>209</v>
      </c>
      <c r="V12" s="176">
        <f>(F16+L32)</f>
        <v>179.14371178575482</v>
      </c>
      <c r="W12" s="145">
        <v>31</v>
      </c>
      <c r="X12" s="179" t="s">
        <v>235</v>
      </c>
      <c r="Y12" s="180">
        <f>(L19)</f>
        <v>73.86474125047755</v>
      </c>
    </row>
    <row r="13" spans="2:25" ht="15.75" customHeight="1">
      <c r="B13" s="150">
        <v>7</v>
      </c>
      <c r="C13" s="150">
        <v>5</v>
      </c>
      <c r="D13" s="152" t="s">
        <v>132</v>
      </c>
      <c r="E13" s="163">
        <v>1567</v>
      </c>
      <c r="F13" s="168">
        <f t="shared" si="1"/>
        <v>118.75605247733692</v>
      </c>
      <c r="H13" s="150">
        <v>7</v>
      </c>
      <c r="I13" s="150">
        <v>1</v>
      </c>
      <c r="J13" s="152" t="s">
        <v>152</v>
      </c>
      <c r="K13" s="163">
        <v>1355</v>
      </c>
      <c r="L13" s="168">
        <f t="shared" si="2"/>
        <v>73.62064927722385</v>
      </c>
      <c r="N13" s="150">
        <v>7</v>
      </c>
      <c r="O13" s="150">
        <v>1</v>
      </c>
      <c r="P13" s="150" t="s">
        <v>170</v>
      </c>
      <c r="Q13" s="163">
        <v>887</v>
      </c>
      <c r="R13" s="168">
        <f t="shared" si="0"/>
        <v>29.782545223670862</v>
      </c>
      <c r="T13" s="143">
        <v>7</v>
      </c>
      <c r="U13" s="138" t="s">
        <v>207</v>
      </c>
      <c r="V13" s="176">
        <f>(F14+L34)</f>
        <v>178.15354361951225</v>
      </c>
      <c r="W13" s="145">
        <v>32</v>
      </c>
      <c r="X13" s="179" t="s">
        <v>230</v>
      </c>
      <c r="Y13" s="180">
        <f>(L14)</f>
        <v>73.32121111929344</v>
      </c>
    </row>
    <row r="14" spans="2:25" ht="15.75" customHeight="1">
      <c r="B14" s="150">
        <v>8</v>
      </c>
      <c r="C14" s="150">
        <v>16</v>
      </c>
      <c r="D14" s="152" t="s">
        <v>133</v>
      </c>
      <c r="E14" s="163">
        <v>1618</v>
      </c>
      <c r="F14" s="168">
        <f t="shared" si="1"/>
        <v>120.6731121667126</v>
      </c>
      <c r="H14" s="150">
        <v>8</v>
      </c>
      <c r="I14" s="150">
        <v>12</v>
      </c>
      <c r="J14" s="150" t="s">
        <v>153</v>
      </c>
      <c r="K14" s="163">
        <v>1344</v>
      </c>
      <c r="L14" s="168">
        <f t="shared" si="2"/>
        <v>73.32121111929344</v>
      </c>
      <c r="N14" s="150">
        <v>8</v>
      </c>
      <c r="O14" s="150">
        <v>6</v>
      </c>
      <c r="P14" s="150" t="s">
        <v>171</v>
      </c>
      <c r="Q14" s="163">
        <v>746</v>
      </c>
      <c r="R14" s="168">
        <f t="shared" si="0"/>
        <v>27.313000567495326</v>
      </c>
      <c r="T14" s="143">
        <v>8</v>
      </c>
      <c r="U14" s="138" t="s">
        <v>214</v>
      </c>
      <c r="V14" s="176">
        <f>(F21+L30)</f>
        <v>177.9955126922326</v>
      </c>
      <c r="W14" s="145">
        <v>33</v>
      </c>
      <c r="X14" s="179" t="s">
        <v>233</v>
      </c>
      <c r="Y14" s="180">
        <f>(L17)</f>
        <v>72.60853944268538</v>
      </c>
    </row>
    <row r="15" spans="2:25" ht="15.75" customHeight="1">
      <c r="B15" s="150">
        <v>9</v>
      </c>
      <c r="C15" s="150">
        <v>99</v>
      </c>
      <c r="D15" s="152" t="s">
        <v>134</v>
      </c>
      <c r="E15" s="163">
        <v>1582</v>
      </c>
      <c r="F15" s="168">
        <f t="shared" si="1"/>
        <v>119.32309080810805</v>
      </c>
      <c r="H15" s="150">
        <v>9</v>
      </c>
      <c r="I15" s="150">
        <v>66</v>
      </c>
      <c r="J15" s="150" t="s">
        <v>154</v>
      </c>
      <c r="K15" s="163">
        <v>1276</v>
      </c>
      <c r="L15" s="168">
        <f t="shared" si="2"/>
        <v>71.442284397967</v>
      </c>
      <c r="N15" s="150">
        <v>9</v>
      </c>
      <c r="O15" s="150">
        <v>16</v>
      </c>
      <c r="P15" s="150" t="s">
        <v>172</v>
      </c>
      <c r="Q15" s="163">
        <v>949</v>
      </c>
      <c r="R15" s="168">
        <f t="shared" si="0"/>
        <v>30.805843601498726</v>
      </c>
      <c r="T15" s="143">
        <v>9</v>
      </c>
      <c r="U15" s="138" t="s">
        <v>222</v>
      </c>
      <c r="V15" s="176">
        <f>(F29+L10)</f>
        <v>176.7554873146591</v>
      </c>
      <c r="W15" s="145">
        <v>34</v>
      </c>
      <c r="X15" s="179" t="s">
        <v>231</v>
      </c>
      <c r="Y15" s="180">
        <f>(L15)</f>
        <v>71.442284397967</v>
      </c>
    </row>
    <row r="16" spans="2:25" ht="15.75" customHeight="1">
      <c r="B16" s="150">
        <v>10</v>
      </c>
      <c r="C16" s="150">
        <v>31</v>
      </c>
      <c r="D16" s="152" t="s">
        <v>135</v>
      </c>
      <c r="E16" s="163">
        <v>1587</v>
      </c>
      <c r="F16" s="168">
        <f t="shared" si="1"/>
        <v>119.51150572225254</v>
      </c>
      <c r="H16" s="150">
        <v>10</v>
      </c>
      <c r="I16" s="150">
        <v>27</v>
      </c>
      <c r="J16" s="150" t="s">
        <v>155</v>
      </c>
      <c r="K16" s="163">
        <v>1434</v>
      </c>
      <c r="L16" s="168">
        <f t="shared" si="2"/>
        <v>75.73638491504595</v>
      </c>
      <c r="N16" s="150">
        <v>10</v>
      </c>
      <c r="O16" s="150">
        <v>14</v>
      </c>
      <c r="P16" s="150" t="s">
        <v>173</v>
      </c>
      <c r="Q16" s="163">
        <v>853</v>
      </c>
      <c r="R16" s="168">
        <f t="shared" si="0"/>
        <v>29.206163733020468</v>
      </c>
      <c r="T16" s="143">
        <v>10</v>
      </c>
      <c r="U16" s="148" t="s">
        <v>210</v>
      </c>
      <c r="V16" s="183">
        <f>(F17+L40+R30)</f>
        <v>175.21049957863536</v>
      </c>
      <c r="W16" s="145">
        <v>35</v>
      </c>
      <c r="X16" s="138" t="s">
        <v>244</v>
      </c>
      <c r="Y16" s="176">
        <f>(L28+R12)</f>
        <v>70.77899860851957</v>
      </c>
    </row>
    <row r="17" spans="2:25" ht="15.75" customHeight="1">
      <c r="B17" s="116">
        <v>11</v>
      </c>
      <c r="C17" s="116">
        <v>39</v>
      </c>
      <c r="D17" s="131" t="s">
        <v>136</v>
      </c>
      <c r="E17" s="164">
        <v>1680</v>
      </c>
      <c r="F17" s="168">
        <f t="shared" si="1"/>
        <v>122.96340919151518</v>
      </c>
      <c r="H17" s="116">
        <v>11</v>
      </c>
      <c r="I17" s="116">
        <v>47</v>
      </c>
      <c r="J17" s="116" t="s">
        <v>156</v>
      </c>
      <c r="K17" s="164">
        <v>1318</v>
      </c>
      <c r="L17" s="168">
        <f t="shared" si="2"/>
        <v>72.60853944268538</v>
      </c>
      <c r="N17" s="116">
        <v>11</v>
      </c>
      <c r="O17" s="116">
        <v>10</v>
      </c>
      <c r="P17" s="116" t="s">
        <v>174</v>
      </c>
      <c r="Q17" s="164">
        <v>808</v>
      </c>
      <c r="R17" s="168">
        <f t="shared" si="0"/>
        <v>28.42534080710379</v>
      </c>
      <c r="T17" s="142">
        <v>11</v>
      </c>
      <c r="U17" s="138" t="s">
        <v>202</v>
      </c>
      <c r="V17" s="176">
        <f>(F9+L41)</f>
        <v>167.3494058492709</v>
      </c>
      <c r="W17" s="144">
        <v>36</v>
      </c>
      <c r="X17" s="179" t="s">
        <v>234</v>
      </c>
      <c r="Y17" s="180">
        <f>(L18)</f>
        <v>70.54076835419359</v>
      </c>
    </row>
    <row r="18" spans="2:25" ht="15.75" customHeight="1">
      <c r="B18" s="116">
        <v>12</v>
      </c>
      <c r="C18" s="116">
        <v>17</v>
      </c>
      <c r="D18" s="131" t="s">
        <v>137</v>
      </c>
      <c r="E18" s="164">
        <v>1625</v>
      </c>
      <c r="F18" s="168">
        <f t="shared" si="1"/>
        <v>120.93386622447824</v>
      </c>
      <c r="H18" s="116">
        <v>12</v>
      </c>
      <c r="I18" s="116">
        <v>11</v>
      </c>
      <c r="J18" s="116" t="s">
        <v>195</v>
      </c>
      <c r="K18" s="164">
        <v>1244</v>
      </c>
      <c r="L18" s="168">
        <f t="shared" si="2"/>
        <v>70.54076835419359</v>
      </c>
      <c r="N18" s="116">
        <v>12</v>
      </c>
      <c r="O18" s="116">
        <v>81</v>
      </c>
      <c r="P18" s="116" t="s">
        <v>175</v>
      </c>
      <c r="Q18" s="164">
        <v>869</v>
      </c>
      <c r="R18" s="168">
        <f t="shared" si="0"/>
        <v>29.478805945967352</v>
      </c>
      <c r="T18" s="142">
        <v>12</v>
      </c>
      <c r="U18" s="138" t="s">
        <v>216</v>
      </c>
      <c r="V18" s="176">
        <f>(F24+L37)</f>
        <v>162.57074435383697</v>
      </c>
      <c r="W18" s="144">
        <v>37</v>
      </c>
      <c r="X18" s="179" t="s">
        <v>239</v>
      </c>
      <c r="Y18" s="180">
        <f>(L23)</f>
        <v>69.33974329343886</v>
      </c>
    </row>
    <row r="19" spans="2:25" ht="15.75" customHeight="1">
      <c r="B19" s="116">
        <v>13</v>
      </c>
      <c r="C19" s="116">
        <v>42</v>
      </c>
      <c r="D19" s="116" t="s">
        <v>264</v>
      </c>
      <c r="E19" s="164">
        <v>1475</v>
      </c>
      <c r="F19" s="168">
        <f t="shared" si="1"/>
        <v>115.21718621802913</v>
      </c>
      <c r="H19" s="116">
        <v>13</v>
      </c>
      <c r="I19" s="116">
        <v>62</v>
      </c>
      <c r="J19" s="116" t="s">
        <v>157</v>
      </c>
      <c r="K19" s="164">
        <v>1364</v>
      </c>
      <c r="L19" s="168">
        <f t="shared" si="2"/>
        <v>73.86474125047755</v>
      </c>
      <c r="N19" s="116">
        <v>13</v>
      </c>
      <c r="O19" s="116">
        <v>7</v>
      </c>
      <c r="P19" s="116" t="s">
        <v>176</v>
      </c>
      <c r="Q19" s="164">
        <v>916</v>
      </c>
      <c r="R19" s="168">
        <f t="shared" si="0"/>
        <v>30.265491900843113</v>
      </c>
      <c r="T19" s="142">
        <v>13</v>
      </c>
      <c r="U19" s="138" t="s">
        <v>218</v>
      </c>
      <c r="V19" s="176">
        <f>(F22+L35)</f>
        <v>162.7681660595174</v>
      </c>
      <c r="W19" s="144">
        <v>38</v>
      </c>
      <c r="X19" s="179" t="s">
        <v>238</v>
      </c>
      <c r="Y19" s="180">
        <f>(L22)</f>
        <v>68.46897107449476</v>
      </c>
    </row>
    <row r="20" spans="2:25" ht="15.75" customHeight="1">
      <c r="B20" s="116">
        <v>13</v>
      </c>
      <c r="C20" s="116">
        <v>0</v>
      </c>
      <c r="D20" s="131" t="s">
        <v>139</v>
      </c>
      <c r="E20" s="164">
        <v>1536</v>
      </c>
      <c r="F20" s="168">
        <f t="shared" si="1"/>
        <v>117.57550765359254</v>
      </c>
      <c r="H20" s="116">
        <v>14</v>
      </c>
      <c r="I20" s="116">
        <v>15</v>
      </c>
      <c r="J20" s="116" t="s">
        <v>158</v>
      </c>
      <c r="K20" s="164">
        <v>1098</v>
      </c>
      <c r="L20" s="168">
        <f t="shared" si="2"/>
        <v>66.27216610312357</v>
      </c>
      <c r="N20" s="116">
        <v>14</v>
      </c>
      <c r="O20" s="116">
        <v>11</v>
      </c>
      <c r="P20" s="116" t="s">
        <v>196</v>
      </c>
      <c r="Q20" s="164">
        <v>746</v>
      </c>
      <c r="R20" s="168">
        <f t="shared" si="0"/>
        <v>27.313000567495326</v>
      </c>
      <c r="T20" s="142">
        <v>14</v>
      </c>
      <c r="U20" s="138" t="s">
        <v>213</v>
      </c>
      <c r="V20" s="176">
        <f>(F20+L39)</f>
        <v>161.71166063502037</v>
      </c>
      <c r="W20" s="144">
        <v>39</v>
      </c>
      <c r="X20" s="179" t="s">
        <v>236</v>
      </c>
      <c r="Y20" s="180">
        <f>(L20)</f>
        <v>66.27216610312357</v>
      </c>
    </row>
    <row r="21" spans="2:25" ht="15.75" customHeight="1">
      <c r="B21" s="116">
        <v>15</v>
      </c>
      <c r="C21" s="116">
        <v>83</v>
      </c>
      <c r="D21" s="131" t="s">
        <v>140</v>
      </c>
      <c r="E21" s="164">
        <v>1436</v>
      </c>
      <c r="F21" s="168">
        <f t="shared" si="1"/>
        <v>113.6837719289785</v>
      </c>
      <c r="H21" s="116">
        <v>15</v>
      </c>
      <c r="I21" s="116">
        <v>87</v>
      </c>
      <c r="J21" s="116" t="s">
        <v>159</v>
      </c>
      <c r="K21" s="164">
        <v>955</v>
      </c>
      <c r="L21" s="168">
        <f t="shared" si="2"/>
        <v>61.806148561449774</v>
      </c>
      <c r="N21" s="116">
        <v>15</v>
      </c>
      <c r="O21" s="116">
        <v>24</v>
      </c>
      <c r="P21" s="116" t="s">
        <v>177</v>
      </c>
      <c r="Q21" s="164">
        <v>903</v>
      </c>
      <c r="R21" s="168">
        <f t="shared" si="0"/>
        <v>30.04995840263344</v>
      </c>
      <c r="T21" s="142">
        <v>15</v>
      </c>
      <c r="U21" s="138" t="s">
        <v>206</v>
      </c>
      <c r="V21" s="176">
        <f>(F13+L42)</f>
        <v>142.92214442452607</v>
      </c>
      <c r="W21" s="144">
        <v>40</v>
      </c>
      <c r="X21" s="179" t="s">
        <v>237</v>
      </c>
      <c r="Y21" s="180">
        <f>(L21)</f>
        <v>61.806148561449774</v>
      </c>
    </row>
    <row r="22" spans="2:25" ht="15.75" customHeight="1">
      <c r="B22" s="116">
        <v>16</v>
      </c>
      <c r="C22" s="116">
        <v>88</v>
      </c>
      <c r="D22" s="131" t="s">
        <v>197</v>
      </c>
      <c r="E22" s="164">
        <v>1352</v>
      </c>
      <c r="F22" s="168">
        <f t="shared" si="1"/>
        <v>110.30865786510141</v>
      </c>
      <c r="H22" s="116">
        <v>16</v>
      </c>
      <c r="I22" s="116">
        <v>34</v>
      </c>
      <c r="J22" s="116" t="s">
        <v>160</v>
      </c>
      <c r="K22" s="164">
        <v>1172</v>
      </c>
      <c r="L22" s="168">
        <f t="shared" si="2"/>
        <v>68.46897107449476</v>
      </c>
      <c r="N22" s="116">
        <v>16</v>
      </c>
      <c r="O22" s="116">
        <v>60</v>
      </c>
      <c r="P22" s="116" t="s">
        <v>178</v>
      </c>
      <c r="Q22" s="164">
        <v>886</v>
      </c>
      <c r="R22" s="168">
        <f t="shared" si="0"/>
        <v>29.765752132274432</v>
      </c>
      <c r="T22" s="143">
        <v>16</v>
      </c>
      <c r="U22" s="138" t="s">
        <v>205</v>
      </c>
      <c r="V22" s="176">
        <f>(F12+L43)</f>
        <v>141.6136769610373</v>
      </c>
      <c r="W22" s="145">
        <v>41</v>
      </c>
      <c r="X22" s="137" t="s">
        <v>241</v>
      </c>
      <c r="Y22" s="177">
        <f>(L25)</f>
        <v>61.514225996918796</v>
      </c>
    </row>
    <row r="23" spans="2:25" ht="15.75" customHeight="1">
      <c r="B23" s="116">
        <v>17</v>
      </c>
      <c r="C23" s="116">
        <v>26</v>
      </c>
      <c r="D23" s="116" t="s">
        <v>141</v>
      </c>
      <c r="E23" s="164">
        <v>1289</v>
      </c>
      <c r="F23" s="168">
        <f t="shared" si="1"/>
        <v>107.70793842609744</v>
      </c>
      <c r="H23" s="116">
        <v>17</v>
      </c>
      <c r="I23" s="116">
        <v>28</v>
      </c>
      <c r="J23" s="116" t="s">
        <v>161</v>
      </c>
      <c r="K23" s="164">
        <v>1202</v>
      </c>
      <c r="L23" s="168">
        <f t="shared" si="2"/>
        <v>69.33974329343886</v>
      </c>
      <c r="N23" s="116">
        <v>17</v>
      </c>
      <c r="O23" s="116">
        <v>17</v>
      </c>
      <c r="P23" s="116" t="s">
        <v>179</v>
      </c>
      <c r="Q23" s="164">
        <v>776</v>
      </c>
      <c r="R23" s="168">
        <f t="shared" si="0"/>
        <v>27.85677655436824</v>
      </c>
      <c r="T23" s="143">
        <v>17</v>
      </c>
      <c r="U23" s="179" t="s">
        <v>200</v>
      </c>
      <c r="V23" s="180">
        <f>(F7)</f>
        <v>127.52646784099369</v>
      </c>
      <c r="W23" s="145">
        <v>42</v>
      </c>
      <c r="X23" s="179" t="s">
        <v>240</v>
      </c>
      <c r="Y23" s="180">
        <f>(L24)</f>
        <v>56.815490845367165</v>
      </c>
    </row>
    <row r="24" spans="2:25" ht="15.75" customHeight="1">
      <c r="B24" s="116">
        <v>18</v>
      </c>
      <c r="C24" s="116">
        <v>33</v>
      </c>
      <c r="D24" s="131" t="s">
        <v>142</v>
      </c>
      <c r="E24" s="164">
        <v>1449</v>
      </c>
      <c r="F24" s="168">
        <f t="shared" si="1"/>
        <v>114.19719786404568</v>
      </c>
      <c r="H24" s="116">
        <v>18</v>
      </c>
      <c r="I24" s="116">
        <v>7</v>
      </c>
      <c r="J24" s="116" t="s">
        <v>162</v>
      </c>
      <c r="K24" s="164">
        <v>807</v>
      </c>
      <c r="L24" s="168">
        <f t="shared" si="2"/>
        <v>56.815490845367165</v>
      </c>
      <c r="N24" s="116">
        <v>18</v>
      </c>
      <c r="O24" s="116">
        <v>13</v>
      </c>
      <c r="P24" s="116" t="s">
        <v>180</v>
      </c>
      <c r="Q24" s="164">
        <v>807</v>
      </c>
      <c r="R24" s="168">
        <f t="shared" si="0"/>
        <v>28.407745422683583</v>
      </c>
      <c r="T24" s="143">
        <v>18</v>
      </c>
      <c r="U24" s="137" t="s">
        <v>203</v>
      </c>
      <c r="V24" s="177">
        <f>(F10)</f>
        <v>126.8897158953396</v>
      </c>
      <c r="W24" s="145">
        <v>43</v>
      </c>
      <c r="X24" s="137" t="s">
        <v>242</v>
      </c>
      <c r="Y24" s="177">
        <f>(L26)</f>
        <v>52.87721626560914</v>
      </c>
    </row>
    <row r="25" spans="2:25" ht="15.75" customHeight="1">
      <c r="B25" s="116">
        <v>19</v>
      </c>
      <c r="C25" s="116">
        <v>1</v>
      </c>
      <c r="D25" s="116" t="s">
        <v>198</v>
      </c>
      <c r="E25" s="164">
        <v>1338</v>
      </c>
      <c r="F25" s="168">
        <f t="shared" si="1"/>
        <v>109.7360469490313</v>
      </c>
      <c r="H25" s="116">
        <v>19</v>
      </c>
      <c r="I25" s="116">
        <v>26</v>
      </c>
      <c r="J25" s="116" t="s">
        <v>163</v>
      </c>
      <c r="K25" s="164">
        <v>946</v>
      </c>
      <c r="L25" s="168">
        <f t="shared" si="2"/>
        <v>61.514225996918796</v>
      </c>
      <c r="N25" s="116">
        <v>19</v>
      </c>
      <c r="O25" s="116">
        <v>8</v>
      </c>
      <c r="P25" s="116" t="s">
        <v>181</v>
      </c>
      <c r="Q25" s="164">
        <v>841</v>
      </c>
      <c r="R25" s="168">
        <f t="shared" si="0"/>
        <v>29</v>
      </c>
      <c r="T25" s="143">
        <v>19</v>
      </c>
      <c r="U25" s="137" t="s">
        <v>204</v>
      </c>
      <c r="V25" s="177">
        <f>(F11)</f>
        <v>125.92855117089213</v>
      </c>
      <c r="W25" s="145">
        <v>44</v>
      </c>
      <c r="X25" s="137" t="s">
        <v>243</v>
      </c>
      <c r="Y25" s="177">
        <f>(L27)</f>
        <v>47.45524207081869</v>
      </c>
    </row>
    <row r="26" spans="2:25" ht="15.75" customHeight="1">
      <c r="B26" s="116">
        <v>20</v>
      </c>
      <c r="C26" s="116">
        <v>9</v>
      </c>
      <c r="D26" s="116" t="s">
        <v>143</v>
      </c>
      <c r="E26" s="164">
        <v>1501</v>
      </c>
      <c r="F26" s="168">
        <f t="shared" si="1"/>
        <v>116.2282237668631</v>
      </c>
      <c r="H26" s="116">
        <v>20</v>
      </c>
      <c r="I26" s="116">
        <v>9</v>
      </c>
      <c r="J26" s="116" t="s">
        <v>276</v>
      </c>
      <c r="K26" s="164">
        <v>699</v>
      </c>
      <c r="L26" s="168">
        <f t="shared" si="2"/>
        <v>52.87721626560914</v>
      </c>
      <c r="N26" s="116">
        <v>20</v>
      </c>
      <c r="O26" s="116">
        <v>15</v>
      </c>
      <c r="P26" s="116" t="s">
        <v>182</v>
      </c>
      <c r="Q26" s="164">
        <v>500</v>
      </c>
      <c r="R26" s="168">
        <f t="shared" si="0"/>
        <v>22.360679774997898</v>
      </c>
      <c r="T26" s="143">
        <v>20</v>
      </c>
      <c r="U26" s="137" t="s">
        <v>219</v>
      </c>
      <c r="V26" s="177">
        <f>(F26)</f>
        <v>116.2282237668631</v>
      </c>
      <c r="W26" s="145">
        <v>45</v>
      </c>
      <c r="X26" s="179" t="s">
        <v>245</v>
      </c>
      <c r="Y26" s="180">
        <f>(R8)</f>
        <v>32.49615361854384</v>
      </c>
    </row>
    <row r="27" spans="2:25" ht="15.75" customHeight="1">
      <c r="B27" s="116"/>
      <c r="C27" s="116">
        <v>29</v>
      </c>
      <c r="D27" s="131" t="s">
        <v>144</v>
      </c>
      <c r="E27" s="164">
        <v>1261</v>
      </c>
      <c r="F27" s="168">
        <f t="shared" si="1"/>
        <v>106.53168542738823</v>
      </c>
      <c r="H27" s="116"/>
      <c r="I27" s="116">
        <v>42</v>
      </c>
      <c r="J27" s="116" t="s">
        <v>164</v>
      </c>
      <c r="K27" s="164">
        <v>563</v>
      </c>
      <c r="L27" s="168">
        <f t="shared" si="2"/>
        <v>47.45524207081869</v>
      </c>
      <c r="N27" s="116"/>
      <c r="O27" s="116">
        <v>4</v>
      </c>
      <c r="P27" s="116" t="s">
        <v>183</v>
      </c>
      <c r="Q27" s="164">
        <v>503</v>
      </c>
      <c r="R27" s="168">
        <f t="shared" si="0"/>
        <v>22.427661492005804</v>
      </c>
      <c r="T27" s="142">
        <v>21</v>
      </c>
      <c r="U27" s="181" t="s">
        <v>212</v>
      </c>
      <c r="V27" s="182">
        <f>(F19)</f>
        <v>115.21718621802913</v>
      </c>
      <c r="W27" s="144">
        <v>46</v>
      </c>
      <c r="X27" s="179" t="s">
        <v>246</v>
      </c>
      <c r="Y27" s="180">
        <f>(R9)</f>
        <v>32.07802986469088</v>
      </c>
    </row>
    <row r="28" spans="2:25" ht="15.75" customHeight="1">
      <c r="B28" s="116"/>
      <c r="C28" s="116">
        <v>12</v>
      </c>
      <c r="D28" s="116" t="s">
        <v>145</v>
      </c>
      <c r="E28" s="164">
        <v>1206</v>
      </c>
      <c r="F28" s="168">
        <f t="shared" si="1"/>
        <v>104.18253212511202</v>
      </c>
      <c r="H28" s="116"/>
      <c r="I28" s="116">
        <v>91</v>
      </c>
      <c r="J28" s="131" t="s">
        <v>165</v>
      </c>
      <c r="K28" s="164">
        <v>409</v>
      </c>
      <c r="L28" s="168">
        <f t="shared" si="2"/>
        <v>40.44749683231337</v>
      </c>
      <c r="N28" s="116"/>
      <c r="O28" s="116">
        <v>40</v>
      </c>
      <c r="P28" s="131" t="s">
        <v>152</v>
      </c>
      <c r="Q28" s="164">
        <v>515</v>
      </c>
      <c r="R28" s="168">
        <f t="shared" si="0"/>
        <v>22.693611435820433</v>
      </c>
      <c r="T28" s="142">
        <v>22</v>
      </c>
      <c r="U28" s="137" t="s">
        <v>217</v>
      </c>
      <c r="V28" s="177">
        <f>(F25)</f>
        <v>109.7360469490313</v>
      </c>
      <c r="W28" s="144">
        <v>47</v>
      </c>
      <c r="X28" s="137" t="s">
        <v>247</v>
      </c>
      <c r="Y28" s="177">
        <f>(R10)</f>
        <v>32.046840717924134</v>
      </c>
    </row>
    <row r="29" spans="2:25" ht="15.75" customHeight="1">
      <c r="B29" s="116"/>
      <c r="C29" s="116">
        <v>6</v>
      </c>
      <c r="D29" s="131" t="s">
        <v>146</v>
      </c>
      <c r="E29" s="164">
        <v>1180</v>
      </c>
      <c r="F29" s="168">
        <f t="shared" si="1"/>
        <v>103.053384223906</v>
      </c>
      <c r="H29" s="116"/>
      <c r="I29" s="116"/>
      <c r="J29" s="131" t="s">
        <v>270</v>
      </c>
      <c r="K29" s="164">
        <v>1104</v>
      </c>
      <c r="L29" s="168">
        <f t="shared" si="2"/>
        <v>66.4529909033446</v>
      </c>
      <c r="N29" s="116"/>
      <c r="O29" s="116"/>
      <c r="P29" s="131" t="s">
        <v>270</v>
      </c>
      <c r="Q29" s="164">
        <v>370</v>
      </c>
      <c r="R29" s="169">
        <f t="shared" si="0"/>
        <v>19.235384061671343</v>
      </c>
      <c r="T29" s="142">
        <v>23</v>
      </c>
      <c r="U29" s="137" t="s">
        <v>223</v>
      </c>
      <c r="V29" s="177">
        <f>(F30)</f>
        <v>108.95411878400927</v>
      </c>
      <c r="W29" s="144">
        <v>48</v>
      </c>
      <c r="X29" s="137" t="s">
        <v>250</v>
      </c>
      <c r="Y29" s="177">
        <f>(R15)</f>
        <v>30.805843601498726</v>
      </c>
    </row>
    <row r="30" spans="2:25" ht="15.75" customHeight="1">
      <c r="B30" s="116"/>
      <c r="C30" s="116">
        <v>47</v>
      </c>
      <c r="D30" s="116" t="s">
        <v>147</v>
      </c>
      <c r="E30" s="164">
        <v>1319</v>
      </c>
      <c r="F30" s="168">
        <f t="shared" si="1"/>
        <v>108.95411878400927</v>
      </c>
      <c r="H30" s="116"/>
      <c r="I30" s="116"/>
      <c r="J30" s="131" t="s">
        <v>271</v>
      </c>
      <c r="K30" s="164">
        <v>1034</v>
      </c>
      <c r="L30" s="168">
        <f t="shared" si="2"/>
        <v>64.31174076325411</v>
      </c>
      <c r="N30" s="116"/>
      <c r="O30" s="116"/>
      <c r="P30" s="131" t="s">
        <v>281</v>
      </c>
      <c r="Q30" s="164">
        <v>160</v>
      </c>
      <c r="R30" s="169">
        <f t="shared" si="0"/>
        <v>12.649110640673518</v>
      </c>
      <c r="T30" s="142">
        <v>24</v>
      </c>
      <c r="U30" s="137" t="s">
        <v>215</v>
      </c>
      <c r="V30" s="177">
        <f>(F23)</f>
        <v>107.70793842609744</v>
      </c>
      <c r="W30" s="144">
        <v>49</v>
      </c>
      <c r="X30" s="137" t="s">
        <v>248</v>
      </c>
      <c r="Y30" s="177">
        <f>(R11)</f>
        <v>30.757112998459398</v>
      </c>
    </row>
    <row r="31" spans="2:25" ht="15.75" customHeight="1">
      <c r="B31" s="116"/>
      <c r="C31" s="116">
        <v>77</v>
      </c>
      <c r="D31" s="147" t="s">
        <v>199</v>
      </c>
      <c r="E31" s="164">
        <v>1237</v>
      </c>
      <c r="F31" s="168">
        <f t="shared" si="1"/>
        <v>105.51303237041384</v>
      </c>
      <c r="H31" s="116"/>
      <c r="I31" s="116"/>
      <c r="J31" s="116" t="s">
        <v>272</v>
      </c>
      <c r="K31" s="164">
        <v>1014</v>
      </c>
      <c r="L31" s="168">
        <f t="shared" si="2"/>
        <v>63.686733312362634</v>
      </c>
      <c r="N31" s="116"/>
      <c r="O31" s="116"/>
      <c r="P31" s="116"/>
      <c r="Q31" s="164"/>
      <c r="R31" s="170"/>
      <c r="T31" s="142">
        <v>25</v>
      </c>
      <c r="U31" s="179" t="s">
        <v>224</v>
      </c>
      <c r="V31" s="180">
        <f>(F31)</f>
        <v>105.51303237041384</v>
      </c>
      <c r="W31" s="144">
        <v>50</v>
      </c>
      <c r="X31" s="137" t="s">
        <v>249</v>
      </c>
      <c r="Y31" s="177">
        <f>(R13)</f>
        <v>29.782545223670862</v>
      </c>
    </row>
    <row r="32" spans="2:18" ht="15.75" customHeight="1">
      <c r="B32" s="116"/>
      <c r="C32" s="116">
        <v>20</v>
      </c>
      <c r="D32" s="131" t="s">
        <v>148</v>
      </c>
      <c r="E32" s="164">
        <v>1263</v>
      </c>
      <c r="F32" s="168">
        <f t="shared" si="1"/>
        <v>106.61613386350116</v>
      </c>
      <c r="H32" s="116"/>
      <c r="I32" s="116"/>
      <c r="J32" s="131" t="s">
        <v>273</v>
      </c>
      <c r="K32" s="164">
        <v>889</v>
      </c>
      <c r="L32" s="168">
        <f t="shared" si="2"/>
        <v>59.632206063502295</v>
      </c>
      <c r="N32" s="116"/>
      <c r="O32" s="116"/>
      <c r="P32" s="116"/>
      <c r="Q32" s="164"/>
      <c r="R32" s="170"/>
    </row>
    <row r="33" spans="2:12" ht="15.75" customHeight="1">
      <c r="B33" s="116"/>
      <c r="C33" s="116"/>
      <c r="D33" s="116" t="s">
        <v>265</v>
      </c>
      <c r="E33" s="164">
        <v>1306</v>
      </c>
      <c r="F33" s="168">
        <f t="shared" si="1"/>
        <v>108.41586599755591</v>
      </c>
      <c r="J33" s="178" t="s">
        <v>274</v>
      </c>
      <c r="K33" s="160">
        <v>872</v>
      </c>
      <c r="L33" s="168">
        <f t="shared" si="2"/>
        <v>59.0592922409336</v>
      </c>
    </row>
    <row r="34" spans="4:22" ht="15.75" customHeight="1">
      <c r="D34" s="113" t="s">
        <v>266</v>
      </c>
      <c r="E34" s="160">
        <v>1259</v>
      </c>
      <c r="F34" s="168">
        <f t="shared" si="1"/>
        <v>106.44716999526104</v>
      </c>
      <c r="J34" s="178" t="s">
        <v>275</v>
      </c>
      <c r="K34" s="160">
        <v>826</v>
      </c>
      <c r="L34" s="168">
        <f t="shared" si="2"/>
        <v>57.48043145279966</v>
      </c>
      <c r="V34" s="165"/>
    </row>
    <row r="35" spans="2:12" ht="15.75" customHeight="1">
      <c r="B35" s="116"/>
      <c r="C35" s="116"/>
      <c r="D35" s="116" t="s">
        <v>267</v>
      </c>
      <c r="E35" s="164">
        <v>1216</v>
      </c>
      <c r="F35" s="168">
        <f t="shared" si="1"/>
        <v>104.61357464497618</v>
      </c>
      <c r="J35" s="178" t="s">
        <v>277</v>
      </c>
      <c r="K35" s="160">
        <v>688</v>
      </c>
      <c r="L35" s="168">
        <f t="shared" si="2"/>
        <v>52.459508194416</v>
      </c>
    </row>
    <row r="36" spans="2:12" ht="15.75" customHeight="1">
      <c r="B36" s="116"/>
      <c r="C36" s="116"/>
      <c r="D36" s="116" t="s">
        <v>268</v>
      </c>
      <c r="E36" s="164">
        <v>1202</v>
      </c>
      <c r="F36" s="168">
        <f t="shared" si="1"/>
        <v>104.00961494015829</v>
      </c>
      <c r="J36" s="178" t="s">
        <v>278</v>
      </c>
      <c r="K36" s="160">
        <v>672</v>
      </c>
      <c r="L36" s="168">
        <f t="shared" si="2"/>
        <v>51.84592558726288</v>
      </c>
    </row>
    <row r="37" spans="2:12" ht="15.75" customHeight="1">
      <c r="B37" s="116"/>
      <c r="C37" s="116"/>
      <c r="D37" s="131" t="s">
        <v>89</v>
      </c>
      <c r="E37" s="164">
        <v>1153</v>
      </c>
      <c r="F37" s="168">
        <f t="shared" si="1"/>
        <v>101.86756107809788</v>
      </c>
      <c r="J37" s="178" t="s">
        <v>279</v>
      </c>
      <c r="K37" s="160">
        <v>585</v>
      </c>
      <c r="L37" s="168">
        <f t="shared" si="2"/>
        <v>48.373546489791295</v>
      </c>
    </row>
    <row r="38" spans="2:12" ht="15.75" customHeight="1">
      <c r="B38" s="116"/>
      <c r="C38" s="116"/>
      <c r="D38" s="131" t="s">
        <v>278</v>
      </c>
      <c r="E38" s="164">
        <v>917</v>
      </c>
      <c r="F38" s="169">
        <f t="shared" si="1"/>
        <v>90.84602357836032</v>
      </c>
      <c r="J38" s="178" t="s">
        <v>89</v>
      </c>
      <c r="K38" s="160">
        <v>526</v>
      </c>
      <c r="L38" s="168">
        <f t="shared" si="2"/>
        <v>45.86937976471886</v>
      </c>
    </row>
    <row r="39" spans="2:12" ht="15.75" customHeight="1">
      <c r="B39" s="116"/>
      <c r="C39" s="116"/>
      <c r="D39" s="116"/>
      <c r="E39" s="164"/>
      <c r="F39" s="170"/>
      <c r="J39" s="178" t="s">
        <v>280</v>
      </c>
      <c r="K39" s="160">
        <v>487</v>
      </c>
      <c r="L39" s="168">
        <f t="shared" si="2"/>
        <v>44.13615298142782</v>
      </c>
    </row>
    <row r="40" spans="2:12" ht="15.75" customHeight="1">
      <c r="B40" s="116"/>
      <c r="C40" s="116"/>
      <c r="D40" s="116"/>
      <c r="E40" s="164"/>
      <c r="F40" s="170"/>
      <c r="J40" s="178" t="s">
        <v>281</v>
      </c>
      <c r="K40" s="160">
        <v>392</v>
      </c>
      <c r="L40" s="168">
        <f t="shared" si="2"/>
        <v>39.59797974644666</v>
      </c>
    </row>
    <row r="41" spans="2:12" ht="15.75" customHeight="1">
      <c r="B41" s="116"/>
      <c r="C41" s="116"/>
      <c r="D41" s="116"/>
      <c r="E41" s="164"/>
      <c r="F41" s="170"/>
      <c r="J41" s="178" t="s">
        <v>104</v>
      </c>
      <c r="K41" s="160">
        <v>365</v>
      </c>
      <c r="L41" s="168">
        <f t="shared" si="2"/>
        <v>38.2099463490856</v>
      </c>
    </row>
    <row r="42" spans="2:12" ht="15.75" customHeight="1">
      <c r="B42" s="116"/>
      <c r="C42" s="116"/>
      <c r="D42" s="116"/>
      <c r="E42" s="164"/>
      <c r="F42" s="170"/>
      <c r="J42" s="178" t="s">
        <v>282</v>
      </c>
      <c r="K42" s="160">
        <v>146</v>
      </c>
      <c r="L42" s="168">
        <f t="shared" si="2"/>
        <v>24.166091947189145</v>
      </c>
    </row>
    <row r="43" spans="2:12" ht="15.75" customHeight="1">
      <c r="B43" s="116"/>
      <c r="C43" s="116"/>
      <c r="D43" s="116"/>
      <c r="E43" s="164"/>
      <c r="F43" s="170"/>
      <c r="J43" s="178" t="s">
        <v>283</v>
      </c>
      <c r="K43" s="160">
        <v>105</v>
      </c>
      <c r="L43" s="168">
        <f t="shared" si="2"/>
        <v>20.493901531919196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f1life</dc:title>
  <dc:subject/>
  <dc:creator>kup</dc:creator>
  <cp:keywords/>
  <dc:description/>
  <cp:lastModifiedBy>*</cp:lastModifiedBy>
  <dcterms:created xsi:type="dcterms:W3CDTF">1996-10-08T23:32:33Z</dcterms:created>
  <dcterms:modified xsi:type="dcterms:W3CDTF">2009-06-12T08:03:16Z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